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Monterey Park\kit\"/>
    </mc:Choice>
  </mc:AlternateContent>
  <xr:revisionPtr revIDLastSave="0" documentId="13_ncr:1_{72566837-6C4F-48C5-B888-B12A3C1CA309}" xr6:coauthVersionLast="40" xr6:coauthVersionMax="40" xr10:uidLastSave="{00000000-0000-0000-0000-000000000000}"/>
  <bookViews>
    <workbookView xWindow="0" yWindow="0" windowWidth="23040" windowHeight="8778" xr2:uid="{00000000-000D-0000-FFFF-FFFF00000000}"/>
  </bookViews>
  <sheets>
    <sheet name="Instructions" sheetId="4" r:id="rId1"/>
    <sheet name="Assignments" sheetId="1" r:id="rId2"/>
    <sheet name="4-district balance" sheetId="2" r:id="rId3"/>
  </sheets>
  <definedNames>
    <definedName name="Pop_Units">Assignments!$B$5:$H$5</definedName>
    <definedName name="_xlnm.Print_Area" localSheetId="1">Assignments!$B$4:$T$93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5" i="1" l="1"/>
  <c r="R95" i="1"/>
  <c r="Q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95" i="1" s="1"/>
  <c r="P95" i="1" l="1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F8" i="2"/>
  <c r="K2" i="1" s="1"/>
  <c r="E8" i="2"/>
  <c r="H2" i="1" s="1"/>
  <c r="K7" i="2"/>
  <c r="L7" i="2"/>
  <c r="L22" i="2" l="1"/>
  <c r="K16" i="2"/>
  <c r="K18" i="2"/>
  <c r="K15" i="2"/>
  <c r="K22" i="2"/>
  <c r="K26" i="2"/>
  <c r="L18" i="2"/>
  <c r="L15" i="2"/>
  <c r="L26" i="2"/>
  <c r="K20" i="2"/>
  <c r="L17" i="2"/>
  <c r="K17" i="2"/>
  <c r="K21" i="2"/>
  <c r="K25" i="2"/>
  <c r="L21" i="2"/>
  <c r="L20" i="2"/>
  <c r="L24" i="2"/>
  <c r="L16" i="2"/>
  <c r="L25" i="2"/>
  <c r="K24" i="2"/>
  <c r="L13" i="2"/>
  <c r="K10" i="2"/>
  <c r="L10" i="2"/>
  <c r="L12" i="2"/>
  <c r="K12" i="2"/>
  <c r="K13" i="2"/>
  <c r="K11" i="2"/>
  <c r="L11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H8" i="2"/>
  <c r="K1" i="2" s="1"/>
  <c r="G11" i="2" l="1"/>
  <c r="G13" i="2"/>
  <c r="G15" i="2"/>
  <c r="G17" i="2"/>
  <c r="G19" i="2"/>
  <c r="G21" i="2"/>
  <c r="G23" i="2"/>
  <c r="G25" i="2"/>
  <c r="G14" i="2"/>
  <c r="G16" i="2"/>
  <c r="G18" i="2"/>
  <c r="G20" i="2"/>
  <c r="G22" i="2"/>
  <c r="G24" i="2"/>
  <c r="G26" i="2"/>
  <c r="G8" i="2"/>
  <c r="G10" i="2"/>
  <c r="G12" i="2"/>
  <c r="J7" i="2"/>
  <c r="I7" i="2"/>
  <c r="E9" i="2" l="1"/>
  <c r="K9" i="2" s="1"/>
  <c r="F9" i="2"/>
  <c r="L2" i="1" s="1"/>
  <c r="N17" i="2"/>
  <c r="I2" i="1" l="1"/>
  <c r="L9" i="2"/>
  <c r="I17" i="2"/>
  <c r="J12" i="2"/>
  <c r="I12" i="2"/>
  <c r="J17" i="2"/>
  <c r="N22" i="2"/>
  <c r="N26" i="2"/>
  <c r="N25" i="2"/>
  <c r="N24" i="2"/>
  <c r="N18" i="2"/>
  <c r="N16" i="2"/>
  <c r="N15" i="2"/>
  <c r="N10" i="2" l="1"/>
  <c r="N12" i="2"/>
  <c r="J10" i="2"/>
  <c r="I10" i="2"/>
  <c r="N20" i="2"/>
  <c r="N21" i="2"/>
  <c r="J16" i="2"/>
  <c r="I20" i="2"/>
  <c r="J11" i="2"/>
  <c r="J20" i="2"/>
  <c r="I15" i="2"/>
  <c r="I13" i="2"/>
  <c r="I18" i="2"/>
  <c r="I11" i="2"/>
  <c r="I16" i="2"/>
  <c r="I25" i="2"/>
  <c r="I24" i="2"/>
  <c r="J18" i="2"/>
  <c r="I21" i="2"/>
  <c r="J22" i="2"/>
  <c r="B2" i="1"/>
  <c r="J13" i="2"/>
  <c r="I22" i="2"/>
  <c r="E2" i="1"/>
  <c r="J26" i="2"/>
  <c r="J21" i="2"/>
  <c r="N11" i="2"/>
  <c r="N13" i="2"/>
  <c r="J25" i="2"/>
  <c r="J24" i="2"/>
  <c r="I26" i="2"/>
  <c r="J15" i="2"/>
  <c r="M10" i="2" l="1"/>
  <c r="M12" i="2"/>
  <c r="M17" i="2"/>
  <c r="M18" i="2"/>
  <c r="M22" i="2"/>
  <c r="M13" i="2"/>
  <c r="M16" i="2"/>
  <c r="C9" i="2"/>
  <c r="D9" i="2"/>
  <c r="M21" i="2"/>
  <c r="M24" i="2"/>
  <c r="M15" i="2"/>
  <c r="M26" i="2"/>
  <c r="M20" i="2"/>
  <c r="M11" i="2"/>
  <c r="M25" i="2"/>
  <c r="H9" i="2" l="1"/>
  <c r="N9" i="2" s="1"/>
  <c r="F2" i="1"/>
  <c r="J9" i="2"/>
  <c r="I9" i="2"/>
  <c r="C2" i="1"/>
</calcChain>
</file>

<file path=xl/sharedStrings.xml><?xml version="1.0" encoding="utf-8"?>
<sst xmlns="http://schemas.openxmlformats.org/spreadsheetml/2006/main" count="82" uniqueCount="57">
  <si>
    <t>NH Wht</t>
  </si>
  <si>
    <t>Sums by District Assigned</t>
  </si>
  <si>
    <t>enter your name here</t>
  </si>
  <si>
    <t>Unassigned</t>
  </si>
  <si>
    <t>Total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</si>
  <si>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</si>
  <si>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</si>
  <si>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</si>
  <si>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</si>
  <si>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</si>
  <si>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</si>
  <si>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</si>
  <si>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</si>
  <si>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</si>
  <si>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</si>
  <si>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</si>
  <si>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</si>
  <si>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</si>
  <si>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</si>
  <si>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</si>
  <si>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</si>
  <si>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</si>
  <si>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</si>
  <si>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</si>
  <si>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</si>
  <si>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</si>
  <si>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</si>
  <si>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</si>
  <si>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</si>
  <si>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</si>
  <si>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</si>
  <si>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</si>
  <si>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</si>
  <si>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</si>
  <si>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</si>
  <si>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</si>
  <si>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</si>
  <si>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Filipino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</si>
  <si>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</si>
  <si>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</si>
  <si>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</si>
  <si>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</si>
  <si>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</si>
  <si>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</si>
  <si>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</si>
  <si>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</si>
  <si>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</si>
  <si>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</si>
  <si>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Nov. 2016 Registration</t>
  </si>
  <si>
    <t>Nov. 2016 Voters</t>
  </si>
  <si>
    <t>Instructions</t>
  </si>
  <si>
    <t>other</t>
  </si>
  <si>
    <t>Monterey Park 2018/2019 Public Participation Kit</t>
  </si>
  <si>
    <t>When complete, please email this file to MontereyPark@NDCresearch.com</t>
  </si>
  <si>
    <t>2) On the "Assignments" worksheet tab, enter the letter for the district (1, 2, 3, or 4) where you wish to assign</t>
  </si>
  <si>
    <t>a given population unit. Then check the results of your assignments on the "4-district balance" worksheet tab, which</t>
  </si>
  <si>
    <t>District (1-4)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</si>
</sst>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9" fontId="6" fillId="0" borderId="14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5" xfId="0" applyNumberFormat="1" applyFont="1" applyBorder="1" applyAlignment="1">
      <alignment horizontal="center" wrapText="1"/>
    </xf>
    <xf numFmtId="3" fontId="5" fillId="0" borderId="16" xfId="0" applyNumberFormat="1" applyFont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0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0" fontId="5" fillId="0" borderId="21" xfId="0" applyFont="1" applyBorder="1" applyAlignment="1">
      <alignment horizontal="center"/>
    </xf>
    <xf numFmtId="3" fontId="5" fillId="2" borderId="22" xfId="0" applyNumberFormat="1" applyFont="1" applyFill="1" applyBorder="1" applyAlignment="1" applyProtection="1">
      <alignment horizontal="center"/>
      <protection locked="0"/>
    </xf>
    <xf numFmtId="3" fontId="5" fillId="0" borderId="23" xfId="0" applyNumberFormat="1" applyFont="1" applyBorder="1" applyAlignment="1">
      <alignment horizontal="center"/>
    </xf>
    <xf numFmtId="3" fontId="5" fillId="2" borderId="20" xfId="0" applyNumberFormat="1" applyFont="1" applyFill="1" applyBorder="1" applyAlignment="1" applyProtection="1">
      <alignment horizontal="center"/>
      <protection locked="0"/>
    </xf>
    <xf numFmtId="3" fontId="5" fillId="0" borderId="27" xfId="1" quotePrefix="1" applyNumberFormat="1" applyFont="1" applyBorder="1" applyAlignment="1">
      <alignment horizontal="center"/>
    </xf>
    <xf numFmtId="3" fontId="5" fillId="0" borderId="23" xfId="1" quotePrefix="1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 wrapText="1"/>
    </xf>
    <xf numFmtId="3" fontId="5" fillId="0" borderId="24" xfId="1" quotePrefix="1" applyNumberFormat="1" applyFont="1" applyBorder="1" applyAlignment="1">
      <alignment horizontal="center" vertical="top" wrapText="1"/>
    </xf>
    <xf numFmtId="3" fontId="5" fillId="0" borderId="24" xfId="1" quotePrefix="1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3" fontId="5" fillId="0" borderId="28" xfId="1" applyNumberFormat="1" applyFont="1" applyBorder="1" applyAlignment="1">
      <alignment horizontal="center" wrapText="1"/>
    </xf>
    <xf numFmtId="3" fontId="5" fillId="0" borderId="24" xfId="1" applyNumberFormat="1" applyFont="1" applyBorder="1" applyAlignment="1">
      <alignment horizontal="center" wrapText="1"/>
    </xf>
    <xf numFmtId="3" fontId="5" fillId="0" borderId="25" xfId="1" quotePrefix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3" fontId="5" fillId="0" borderId="29" xfId="1" quotePrefix="1" applyNumberFormat="1" applyFont="1" applyBorder="1" applyAlignment="1">
      <alignment horizontal="center" wrapText="1"/>
    </xf>
    <xf numFmtId="3" fontId="5" fillId="0" borderId="30" xfId="1" quotePrefix="1" applyNumberFormat="1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0" borderId="37" xfId="0" applyFont="1" applyFill="1" applyBorder="1" applyAlignment="1" applyProtection="1">
      <alignment horizontal="center"/>
      <protection locked="0"/>
    </xf>
    <xf numFmtId="0" fontId="9" fillId="0" borderId="32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9" sqref="A9"/>
    </sheetView>
  </sheetViews>
  <sheetFormatPr defaultColWidth="9.1640625" defaultRowHeight="15.6" x14ac:dyDescent="0.6"/>
  <cols>
    <col min="1" max="5" width="9.1640625" style="2"/>
    <col min="6" max="6" width="11.71875" style="2" customWidth="1"/>
    <col min="7" max="16384" width="9.1640625" style="2"/>
  </cols>
  <sheetData>
    <row r="1" spans="1:8" x14ac:dyDescent="0.6">
      <c r="A1" s="1" t="s">
        <v>50</v>
      </c>
    </row>
    <row r="3" spans="1:8" x14ac:dyDescent="0.6">
      <c r="A3" s="2" t="s">
        <v>5</v>
      </c>
    </row>
    <row r="5" spans="1:8" x14ac:dyDescent="0.6">
      <c r="A5" s="2" t="s">
        <v>6</v>
      </c>
    </row>
    <row r="6" spans="1:8" x14ac:dyDescent="0.6">
      <c r="A6" s="2" t="s">
        <v>7</v>
      </c>
    </row>
    <row r="7" spans="1:8" x14ac:dyDescent="0.6">
      <c r="A7" s="2" t="s">
        <v>54</v>
      </c>
    </row>
    <row r="8" spans="1:8" x14ac:dyDescent="0.6">
      <c r="B8" s="2" t="s">
        <v>55</v>
      </c>
    </row>
    <row r="9" spans="1:8" x14ac:dyDescent="0.6">
      <c r="B9" s="2" t="s">
        <v>8</v>
      </c>
    </row>
    <row r="11" spans="1:8" x14ac:dyDescent="0.6">
      <c r="A11" s="1" t="s">
        <v>9</v>
      </c>
      <c r="B11" s="2" t="s">
        <v>10</v>
      </c>
    </row>
    <row r="12" spans="1:8" x14ac:dyDescent="0.6">
      <c r="B12" s="2" t="s">
        <v>11</v>
      </c>
      <c r="G12" s="3" t="s">
        <v>12</v>
      </c>
      <c r="H12" s="2" t="s">
        <v>13</v>
      </c>
    </row>
    <row r="14" spans="1:8" x14ac:dyDescent="0.6">
      <c r="A14" s="1" t="s">
        <v>14</v>
      </c>
    </row>
    <row r="15" spans="1:8" x14ac:dyDescent="0.6">
      <c r="B15" s="2" t="s">
        <v>53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5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3203125" defaultRowHeight="11.7" x14ac:dyDescent="0.45"/>
  <cols>
    <col min="1" max="1" width="6.1640625" style="33" bestFit="1" customWidth="1"/>
    <col min="2" max="2" width="4.83203125" style="33" bestFit="1" customWidth="1"/>
    <col min="3" max="5" width="6.27734375" style="33" customWidth="1"/>
    <col min="6" max="6" width="5.38671875" style="33" bestFit="1" customWidth="1"/>
    <col min="7" max="7" width="6.27734375" style="40" customWidth="1"/>
    <col min="8" max="10" width="6.27734375" style="33" customWidth="1"/>
    <col min="11" max="11" width="5.1640625" style="33" customWidth="1"/>
    <col min="12" max="15" width="6.27734375" style="33" customWidth="1"/>
    <col min="16" max="16" width="5.44140625" style="33" customWidth="1"/>
    <col min="17" max="17" width="6.27734375" style="40" customWidth="1"/>
    <col min="18" max="25" width="6.27734375" style="33" customWidth="1"/>
    <col min="26" max="26" width="6.83203125" style="5"/>
    <col min="27" max="27" width="3.44140625" style="5" bestFit="1" customWidth="1"/>
    <col min="28" max="29" width="6.5546875" style="5" customWidth="1"/>
    <col min="30" max="30" width="3.5546875" style="5" customWidth="1"/>
    <col min="31" max="32" width="6.5546875" style="5" customWidth="1"/>
    <col min="33" max="33" width="3.5546875" style="5" customWidth="1"/>
    <col min="34" max="35" width="6.5546875" style="5" customWidth="1"/>
    <col min="36" max="36" width="3.5546875" style="5" customWidth="1"/>
    <col min="37" max="38" width="6.5546875" style="5" customWidth="1"/>
    <col min="39" max="16384" width="6.83203125" style="5"/>
  </cols>
  <sheetData>
    <row r="1" spans="1:25" ht="12.6" customHeight="1" thickBot="1" x14ac:dyDescent="0.5">
      <c r="A1" s="87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Q1" s="33"/>
      <c r="T1" s="5"/>
      <c r="U1" s="5"/>
      <c r="V1" s="5"/>
      <c r="W1" s="5"/>
      <c r="X1" s="5"/>
      <c r="Y1" s="5"/>
    </row>
    <row r="2" spans="1:25" ht="12" thickBot="1" x14ac:dyDescent="0.5">
      <c r="A2" s="36" t="s">
        <v>39</v>
      </c>
      <c r="B2" s="34">
        <f>'4-district balance'!$C$8</f>
        <v>0</v>
      </c>
      <c r="C2" s="34">
        <f>'4-district balance'!$C$9</f>
        <v>-15067.25</v>
      </c>
      <c r="D2" s="36" t="s">
        <v>38</v>
      </c>
      <c r="E2" s="34">
        <f>'4-district balance'!$D$8</f>
        <v>0</v>
      </c>
      <c r="F2" s="34">
        <f>'4-district balance'!$D$9</f>
        <v>-15067.25</v>
      </c>
      <c r="G2" s="36" t="s">
        <v>40</v>
      </c>
      <c r="H2" s="34">
        <f>'4-district balance'!$E$8</f>
        <v>0</v>
      </c>
      <c r="I2" s="34">
        <f>'4-district balance'!$E$9</f>
        <v>-15067.25</v>
      </c>
      <c r="J2" s="36" t="s">
        <v>41</v>
      </c>
      <c r="K2" s="34">
        <f>'4-district balance'!$F$8</f>
        <v>0</v>
      </c>
      <c r="L2" s="35">
        <f>'4-district balance'!$F$9</f>
        <v>-15067.25</v>
      </c>
      <c r="Q2" s="33"/>
      <c r="T2" s="5"/>
      <c r="U2" s="5"/>
      <c r="V2" s="5"/>
      <c r="W2" s="5"/>
      <c r="X2" s="5"/>
      <c r="Y2" s="5"/>
    </row>
    <row r="3" spans="1:25" x14ac:dyDescent="0.45">
      <c r="G3" s="69"/>
      <c r="Q3" s="69"/>
    </row>
    <row r="4" spans="1:25" ht="13.5" customHeight="1" x14ac:dyDescent="0.45">
      <c r="A4" s="52"/>
      <c r="B4" s="62" t="s">
        <v>44</v>
      </c>
      <c r="C4" s="83" t="s">
        <v>16</v>
      </c>
      <c r="D4" s="84"/>
      <c r="E4" s="84"/>
      <c r="F4" s="84"/>
      <c r="G4" s="84"/>
      <c r="H4" s="85" t="s">
        <v>21</v>
      </c>
      <c r="I4" s="84"/>
      <c r="J4" s="84"/>
      <c r="K4" s="84"/>
      <c r="L4" s="84"/>
      <c r="M4" s="84" t="s">
        <v>48</v>
      </c>
      <c r="N4" s="84"/>
      <c r="O4" s="84"/>
      <c r="P4" s="84"/>
      <c r="Q4" s="85" t="s">
        <v>49</v>
      </c>
      <c r="R4" s="84"/>
      <c r="S4" s="84"/>
      <c r="T4" s="86"/>
      <c r="U4" s="5"/>
      <c r="V4" s="5"/>
      <c r="W4" s="5"/>
      <c r="X4" s="5"/>
      <c r="Y4" s="5"/>
    </row>
    <row r="5" spans="1:25" s="4" customFormat="1" ht="23.4" x14ac:dyDescent="0.45">
      <c r="A5" s="59" t="s">
        <v>56</v>
      </c>
      <c r="B5" s="60" t="s">
        <v>45</v>
      </c>
      <c r="C5" s="63" t="s">
        <v>15</v>
      </c>
      <c r="D5" s="64" t="s">
        <v>20</v>
      </c>
      <c r="E5" s="61" t="s">
        <v>0</v>
      </c>
      <c r="F5" s="61" t="s">
        <v>47</v>
      </c>
      <c r="G5" s="65" t="s">
        <v>18</v>
      </c>
      <c r="H5" s="66" t="s">
        <v>22</v>
      </c>
      <c r="I5" s="61" t="s">
        <v>23</v>
      </c>
      <c r="J5" s="61" t="s">
        <v>24</v>
      </c>
      <c r="K5" s="61" t="s">
        <v>47</v>
      </c>
      <c r="L5" s="61" t="s">
        <v>25</v>
      </c>
      <c r="M5" s="71" t="s">
        <v>22</v>
      </c>
      <c r="N5" s="72" t="s">
        <v>26</v>
      </c>
      <c r="O5" s="73" t="s">
        <v>27</v>
      </c>
      <c r="P5" s="74" t="s">
        <v>51</v>
      </c>
      <c r="Q5" s="80" t="s">
        <v>22</v>
      </c>
      <c r="R5" s="73" t="s">
        <v>26</v>
      </c>
      <c r="S5" s="73" t="s">
        <v>27</v>
      </c>
      <c r="T5" s="74" t="s">
        <v>51</v>
      </c>
    </row>
    <row r="6" spans="1:25" x14ac:dyDescent="0.45">
      <c r="A6" s="53"/>
      <c r="B6" s="37">
        <v>1</v>
      </c>
      <c r="C6" s="56">
        <v>0</v>
      </c>
      <c r="D6" s="37">
        <v>0</v>
      </c>
      <c r="E6" s="37">
        <v>0</v>
      </c>
      <c r="F6" s="37">
        <v>0</v>
      </c>
      <c r="G6" s="57">
        <v>0</v>
      </c>
      <c r="H6" s="56">
        <v>0</v>
      </c>
      <c r="I6" s="37">
        <v>0</v>
      </c>
      <c r="J6" s="37">
        <v>0</v>
      </c>
      <c r="K6" s="37">
        <v>0</v>
      </c>
      <c r="L6" s="37">
        <v>0</v>
      </c>
      <c r="M6" s="56">
        <v>0</v>
      </c>
      <c r="N6" s="37">
        <v>0</v>
      </c>
      <c r="O6" s="38">
        <v>0</v>
      </c>
      <c r="P6" s="54">
        <f>M6-N6-O6</f>
        <v>0</v>
      </c>
      <c r="Q6" s="58">
        <v>0</v>
      </c>
      <c r="R6" s="38">
        <v>0</v>
      </c>
      <c r="S6" s="38">
        <v>0</v>
      </c>
      <c r="T6" s="54">
        <f>Q6-R6-S6</f>
        <v>0</v>
      </c>
      <c r="U6" s="5"/>
      <c r="V6" s="5"/>
      <c r="W6" s="5"/>
      <c r="X6" s="5"/>
      <c r="Y6" s="5"/>
    </row>
    <row r="7" spans="1:25" x14ac:dyDescent="0.45">
      <c r="A7" s="55"/>
      <c r="B7" s="37">
        <v>2</v>
      </c>
      <c r="C7" s="56">
        <v>360</v>
      </c>
      <c r="D7" s="37">
        <v>154</v>
      </c>
      <c r="E7" s="37">
        <v>42</v>
      </c>
      <c r="F7" s="37">
        <v>0</v>
      </c>
      <c r="G7" s="57">
        <v>160</v>
      </c>
      <c r="H7" s="56">
        <v>253.267346</v>
      </c>
      <c r="I7" s="37">
        <v>90.370372000000003</v>
      </c>
      <c r="J7" s="37">
        <v>36.363635000000002</v>
      </c>
      <c r="K7" s="37">
        <v>0</v>
      </c>
      <c r="L7" s="37">
        <v>126.533332</v>
      </c>
      <c r="M7" s="56">
        <v>227</v>
      </c>
      <c r="N7" s="37">
        <v>130.017573</v>
      </c>
      <c r="O7" s="38">
        <v>56.225231000000001</v>
      </c>
      <c r="P7" s="54">
        <f t="shared" ref="P7:P70" si="0">M7-N7-O7</f>
        <v>40.757196</v>
      </c>
      <c r="Q7" s="58">
        <v>153.532365</v>
      </c>
      <c r="R7" s="38">
        <v>93.799583999999996</v>
      </c>
      <c r="S7" s="38">
        <v>32.085864999999998</v>
      </c>
      <c r="T7" s="54">
        <f t="shared" ref="T7:T70" si="1">Q7-R7-S7</f>
        <v>27.646916000000004</v>
      </c>
      <c r="U7" s="5"/>
      <c r="V7" s="5"/>
      <c r="W7" s="5"/>
      <c r="X7" s="5"/>
      <c r="Y7" s="5"/>
    </row>
    <row r="8" spans="1:25" x14ac:dyDescent="0.45">
      <c r="A8" s="55"/>
      <c r="B8" s="37">
        <v>3</v>
      </c>
      <c r="C8" s="56">
        <v>326</v>
      </c>
      <c r="D8" s="37">
        <v>210</v>
      </c>
      <c r="E8" s="37">
        <v>17</v>
      </c>
      <c r="F8" s="37">
        <v>1</v>
      </c>
      <c r="G8" s="57">
        <v>95</v>
      </c>
      <c r="H8" s="56">
        <v>181.558392</v>
      </c>
      <c r="I8" s="37">
        <v>129.23077599999999</v>
      </c>
      <c r="J8" s="37">
        <v>21.818182</v>
      </c>
      <c r="K8" s="37">
        <v>0</v>
      </c>
      <c r="L8" s="37">
        <v>30.509433000000001</v>
      </c>
      <c r="M8" s="56">
        <v>174.99999</v>
      </c>
      <c r="N8" s="37">
        <v>100.233806</v>
      </c>
      <c r="O8" s="38">
        <v>43.345440000000004</v>
      </c>
      <c r="P8" s="54">
        <f t="shared" si="0"/>
        <v>31.420743999999992</v>
      </c>
      <c r="Q8" s="58">
        <v>118.361948</v>
      </c>
      <c r="R8" s="38">
        <v>72.312449999999998</v>
      </c>
      <c r="S8" s="38">
        <v>24.735797999999999</v>
      </c>
      <c r="T8" s="54">
        <f t="shared" si="1"/>
        <v>21.313700000000001</v>
      </c>
      <c r="U8" s="5"/>
      <c r="V8" s="5"/>
      <c r="W8" s="5"/>
      <c r="X8" s="5"/>
      <c r="Y8" s="5"/>
    </row>
    <row r="9" spans="1:25" x14ac:dyDescent="0.45">
      <c r="A9" s="55"/>
      <c r="B9" s="37">
        <v>4</v>
      </c>
      <c r="C9" s="56">
        <v>1087</v>
      </c>
      <c r="D9" s="37">
        <v>696</v>
      </c>
      <c r="E9" s="37">
        <v>73</v>
      </c>
      <c r="F9" s="37">
        <v>5</v>
      </c>
      <c r="G9" s="57">
        <v>298</v>
      </c>
      <c r="H9" s="56">
        <v>626.77341999999999</v>
      </c>
      <c r="I9" s="37">
        <v>424.02604300000002</v>
      </c>
      <c r="J9" s="37">
        <v>56.491168999999999</v>
      </c>
      <c r="K9" s="37">
        <v>0</v>
      </c>
      <c r="L9" s="37">
        <v>142.08954399999999</v>
      </c>
      <c r="M9" s="56">
        <v>606.99997199999996</v>
      </c>
      <c r="N9" s="37">
        <v>333.29590300000001</v>
      </c>
      <c r="O9" s="38">
        <v>158.28035800000001</v>
      </c>
      <c r="P9" s="54">
        <f t="shared" si="0"/>
        <v>115.42371099999994</v>
      </c>
      <c r="Q9" s="58">
        <v>410.41080899999997</v>
      </c>
      <c r="R9" s="38">
        <v>240.02549500000001</v>
      </c>
      <c r="S9" s="38">
        <v>91.578101000000004</v>
      </c>
      <c r="T9" s="54">
        <f t="shared" si="1"/>
        <v>78.807212999999962</v>
      </c>
      <c r="U9" s="5"/>
      <c r="V9" s="5"/>
      <c r="W9" s="5"/>
      <c r="X9" s="5"/>
      <c r="Y9" s="5"/>
    </row>
    <row r="10" spans="1:25" x14ac:dyDescent="0.45">
      <c r="A10" s="53"/>
      <c r="B10" s="37">
        <v>5</v>
      </c>
      <c r="C10" s="56">
        <v>889</v>
      </c>
      <c r="D10" s="37">
        <v>425</v>
      </c>
      <c r="E10" s="37">
        <v>77</v>
      </c>
      <c r="F10" s="37">
        <v>8</v>
      </c>
      <c r="G10" s="57">
        <v>371</v>
      </c>
      <c r="H10" s="56">
        <v>690.90759400000002</v>
      </c>
      <c r="I10" s="37">
        <v>340.88952399999999</v>
      </c>
      <c r="J10" s="37">
        <v>10.359712999999999</v>
      </c>
      <c r="K10" s="37">
        <v>0</v>
      </c>
      <c r="L10" s="37">
        <v>318.82503200000002</v>
      </c>
      <c r="M10" s="56">
        <v>505.00000299999999</v>
      </c>
      <c r="N10" s="37">
        <v>248.55177499999999</v>
      </c>
      <c r="O10" s="38">
        <v>147.546246</v>
      </c>
      <c r="P10" s="54">
        <f t="shared" si="0"/>
        <v>108.90198199999998</v>
      </c>
      <c r="Q10" s="58">
        <v>341.17351600000001</v>
      </c>
      <c r="R10" s="38">
        <v>178.10631100000001</v>
      </c>
      <c r="S10" s="38">
        <v>87.746913000000006</v>
      </c>
      <c r="T10" s="54">
        <f t="shared" si="1"/>
        <v>75.320291999999995</v>
      </c>
      <c r="U10" s="5"/>
      <c r="V10" s="5"/>
      <c r="W10" s="5"/>
      <c r="X10" s="5"/>
      <c r="Y10" s="5"/>
    </row>
    <row r="11" spans="1:25" x14ac:dyDescent="0.45">
      <c r="A11" s="55"/>
      <c r="B11" s="37">
        <v>6</v>
      </c>
      <c r="C11" s="56">
        <v>532</v>
      </c>
      <c r="D11" s="37">
        <v>180</v>
      </c>
      <c r="E11" s="37">
        <v>67</v>
      </c>
      <c r="F11" s="37">
        <v>1</v>
      </c>
      <c r="G11" s="57">
        <v>283</v>
      </c>
      <c r="H11" s="56">
        <v>377.14195100000001</v>
      </c>
      <c r="I11" s="37">
        <v>100.740741</v>
      </c>
      <c r="J11" s="37">
        <v>55.454546000000001</v>
      </c>
      <c r="K11" s="37">
        <v>0</v>
      </c>
      <c r="L11" s="37">
        <v>220.94667000000001</v>
      </c>
      <c r="M11" s="56">
        <v>331.00001800000001</v>
      </c>
      <c r="N11" s="37">
        <v>171.98317599999999</v>
      </c>
      <c r="O11" s="38">
        <v>91.701246999999995</v>
      </c>
      <c r="P11" s="54">
        <f t="shared" si="0"/>
        <v>67.31559500000003</v>
      </c>
      <c r="Q11" s="58">
        <v>223.70655099999999</v>
      </c>
      <c r="R11" s="38">
        <v>123.55250700000001</v>
      </c>
      <c r="S11" s="38">
        <v>53.865144999999998</v>
      </c>
      <c r="T11" s="54">
        <f t="shared" si="1"/>
        <v>46.288898999999986</v>
      </c>
      <c r="U11" s="5"/>
      <c r="V11" s="5"/>
      <c r="W11" s="5"/>
      <c r="X11" s="5"/>
      <c r="Y11" s="5"/>
    </row>
    <row r="12" spans="1:25" x14ac:dyDescent="0.45">
      <c r="A12" s="55"/>
      <c r="B12" s="37">
        <v>7</v>
      </c>
      <c r="C12" s="56">
        <v>880</v>
      </c>
      <c r="D12" s="37">
        <v>325</v>
      </c>
      <c r="E12" s="37">
        <v>65</v>
      </c>
      <c r="F12" s="37">
        <v>2</v>
      </c>
      <c r="G12" s="57">
        <v>480</v>
      </c>
      <c r="H12" s="56">
        <v>690.35130600000002</v>
      </c>
      <c r="I12" s="37">
        <v>254.74255600000001</v>
      </c>
      <c r="J12" s="37">
        <v>14.512753</v>
      </c>
      <c r="K12" s="37">
        <v>0</v>
      </c>
      <c r="L12" s="37">
        <v>421.09598899999997</v>
      </c>
      <c r="M12" s="56">
        <v>512.99998500000004</v>
      </c>
      <c r="N12" s="37">
        <v>229.879963</v>
      </c>
      <c r="O12" s="38">
        <v>162.36413400000001</v>
      </c>
      <c r="P12" s="54">
        <f t="shared" si="0"/>
        <v>120.75588800000006</v>
      </c>
      <c r="Q12" s="58">
        <v>346.36418099999997</v>
      </c>
      <c r="R12" s="38">
        <v>163.94529199999999</v>
      </c>
      <c r="S12" s="38">
        <v>98.229951999999997</v>
      </c>
      <c r="T12" s="54">
        <f t="shared" si="1"/>
        <v>84.188936999999981</v>
      </c>
      <c r="U12" s="5"/>
      <c r="V12" s="5"/>
      <c r="W12" s="5"/>
      <c r="X12" s="5"/>
      <c r="Y12" s="5"/>
    </row>
    <row r="13" spans="1:25" x14ac:dyDescent="0.45">
      <c r="A13" s="55"/>
      <c r="B13" s="37">
        <v>8</v>
      </c>
      <c r="C13" s="56">
        <v>608</v>
      </c>
      <c r="D13" s="37">
        <v>243</v>
      </c>
      <c r="E13" s="37">
        <v>40</v>
      </c>
      <c r="F13" s="37">
        <v>1</v>
      </c>
      <c r="G13" s="57">
        <v>322</v>
      </c>
      <c r="H13" s="56">
        <v>537.26717599999995</v>
      </c>
      <c r="I13" s="37">
        <v>213.571428</v>
      </c>
      <c r="J13" s="37">
        <v>43.75</v>
      </c>
      <c r="K13" s="37">
        <v>0</v>
      </c>
      <c r="L13" s="37">
        <v>279.94574899999998</v>
      </c>
      <c r="M13" s="56">
        <v>368.999979</v>
      </c>
      <c r="N13" s="37">
        <v>154.275555</v>
      </c>
      <c r="O13" s="38">
        <v>134.57308699999999</v>
      </c>
      <c r="P13" s="54">
        <f t="shared" si="0"/>
        <v>80.151337000000012</v>
      </c>
      <c r="Q13" s="58">
        <v>236.14850899999999</v>
      </c>
      <c r="R13" s="38">
        <v>110.83564699999999</v>
      </c>
      <c r="S13" s="38">
        <v>76.038098000000005</v>
      </c>
      <c r="T13" s="54">
        <f t="shared" si="1"/>
        <v>49.27476399999999</v>
      </c>
      <c r="U13" s="5"/>
      <c r="V13" s="5"/>
      <c r="W13" s="5"/>
      <c r="X13" s="5"/>
      <c r="Y13" s="5"/>
    </row>
    <row r="14" spans="1:25" x14ac:dyDescent="0.45">
      <c r="A14" s="53"/>
      <c r="B14" s="37">
        <v>9</v>
      </c>
      <c r="C14" s="56">
        <v>474</v>
      </c>
      <c r="D14" s="37">
        <v>207</v>
      </c>
      <c r="E14" s="37">
        <v>39</v>
      </c>
      <c r="F14" s="37">
        <v>3</v>
      </c>
      <c r="G14" s="57">
        <v>220</v>
      </c>
      <c r="H14" s="56">
        <v>414.50751300000002</v>
      </c>
      <c r="I14" s="37">
        <v>178.75</v>
      </c>
      <c r="J14" s="37">
        <v>42.656249000000003</v>
      </c>
      <c r="K14" s="37">
        <v>0</v>
      </c>
      <c r="L14" s="37">
        <v>193.10126299999999</v>
      </c>
      <c r="M14" s="56">
        <v>251.999999</v>
      </c>
      <c r="N14" s="37">
        <v>145.46401800000001</v>
      </c>
      <c r="O14" s="38">
        <v>74.792580000000001</v>
      </c>
      <c r="P14" s="54">
        <f t="shared" si="0"/>
        <v>31.743400999999992</v>
      </c>
      <c r="Q14" s="58">
        <v>181.881956</v>
      </c>
      <c r="R14" s="38">
        <v>114.71552699999999</v>
      </c>
      <c r="S14" s="38">
        <v>48.232714999999999</v>
      </c>
      <c r="T14" s="54">
        <f t="shared" si="1"/>
        <v>18.933714000000009</v>
      </c>
      <c r="U14" s="5"/>
      <c r="V14" s="5"/>
      <c r="W14" s="5"/>
      <c r="X14" s="5"/>
      <c r="Y14" s="5"/>
    </row>
    <row r="15" spans="1:25" x14ac:dyDescent="0.45">
      <c r="A15" s="55"/>
      <c r="B15" s="37">
        <v>10</v>
      </c>
      <c r="C15" s="56">
        <v>707</v>
      </c>
      <c r="D15" s="37">
        <v>343</v>
      </c>
      <c r="E15" s="37">
        <v>57</v>
      </c>
      <c r="F15" s="37">
        <v>1</v>
      </c>
      <c r="G15" s="57">
        <v>289</v>
      </c>
      <c r="H15" s="56">
        <v>538.27977299999998</v>
      </c>
      <c r="I15" s="37">
        <v>262.71971300000001</v>
      </c>
      <c r="J15" s="37">
        <v>31.875</v>
      </c>
      <c r="K15" s="37">
        <v>0</v>
      </c>
      <c r="L15" s="37">
        <v>239.685056</v>
      </c>
      <c r="M15" s="56">
        <v>356.99999100000002</v>
      </c>
      <c r="N15" s="37">
        <v>204.959992</v>
      </c>
      <c r="O15" s="38">
        <v>106.43145800000001</v>
      </c>
      <c r="P15" s="54">
        <f t="shared" si="0"/>
        <v>45.608541000000017</v>
      </c>
      <c r="Q15" s="58">
        <v>257.09360400000003</v>
      </c>
      <c r="R15" s="38">
        <v>161.42969099999999</v>
      </c>
      <c r="S15" s="38">
        <v>68.432337000000004</v>
      </c>
      <c r="T15" s="54">
        <f t="shared" si="1"/>
        <v>27.231576000000032</v>
      </c>
      <c r="U15" s="5"/>
      <c r="V15" s="5"/>
      <c r="W15" s="5"/>
      <c r="X15" s="5"/>
      <c r="Y15" s="5"/>
    </row>
    <row r="16" spans="1:25" x14ac:dyDescent="0.45">
      <c r="A16" s="55"/>
      <c r="B16" s="37">
        <v>11</v>
      </c>
      <c r="C16" s="56">
        <v>645</v>
      </c>
      <c r="D16" s="37">
        <v>412</v>
      </c>
      <c r="E16" s="37">
        <v>32</v>
      </c>
      <c r="F16" s="37">
        <v>2</v>
      </c>
      <c r="G16" s="57">
        <v>198</v>
      </c>
      <c r="H16" s="56">
        <v>504.965506</v>
      </c>
      <c r="I16" s="37">
        <v>313.01987700000001</v>
      </c>
      <c r="J16" s="37">
        <v>29.573001999999999</v>
      </c>
      <c r="K16" s="37">
        <v>13.333334000000001</v>
      </c>
      <c r="L16" s="37">
        <v>149.039286</v>
      </c>
      <c r="M16" s="56">
        <v>312.86407600000001</v>
      </c>
      <c r="N16" s="37">
        <v>201.174924</v>
      </c>
      <c r="O16" s="38">
        <v>77.773079999999993</v>
      </c>
      <c r="P16" s="54">
        <f t="shared" si="0"/>
        <v>33.916072000000014</v>
      </c>
      <c r="Q16" s="58">
        <v>216.836522</v>
      </c>
      <c r="R16" s="38">
        <v>148.33552</v>
      </c>
      <c r="S16" s="38">
        <v>49.869439</v>
      </c>
      <c r="T16" s="54">
        <f t="shared" si="1"/>
        <v>18.631563</v>
      </c>
      <c r="U16" s="5"/>
      <c r="V16" s="5"/>
      <c r="W16" s="5"/>
      <c r="X16" s="5"/>
      <c r="Y16" s="5"/>
    </row>
    <row r="17" spans="1:25" x14ac:dyDescent="0.45">
      <c r="A17" s="55"/>
      <c r="B17" s="37">
        <v>12</v>
      </c>
      <c r="C17" s="56">
        <v>939</v>
      </c>
      <c r="D17" s="37">
        <v>618</v>
      </c>
      <c r="E17" s="37">
        <v>38</v>
      </c>
      <c r="F17" s="37">
        <v>2</v>
      </c>
      <c r="G17" s="57">
        <v>267</v>
      </c>
      <c r="H17" s="56">
        <v>748.97957599999995</v>
      </c>
      <c r="I17" s="37">
        <v>492.35160100000002</v>
      </c>
      <c r="J17" s="37">
        <v>45</v>
      </c>
      <c r="K17" s="37">
        <v>6.6666670000000003</v>
      </c>
      <c r="L17" s="37">
        <v>204.96130500000001</v>
      </c>
      <c r="M17" s="56">
        <v>520.54016999999999</v>
      </c>
      <c r="N17" s="37">
        <v>370.09288400000003</v>
      </c>
      <c r="O17" s="38">
        <v>103.46425600000001</v>
      </c>
      <c r="P17" s="54">
        <f t="shared" si="0"/>
        <v>46.983029999999957</v>
      </c>
      <c r="Q17" s="58">
        <v>345.34069599999998</v>
      </c>
      <c r="R17" s="38">
        <v>256.96629000000001</v>
      </c>
      <c r="S17" s="38">
        <v>65.757283000000001</v>
      </c>
      <c r="T17" s="54">
        <f t="shared" si="1"/>
        <v>22.617122999999964</v>
      </c>
      <c r="U17" s="5"/>
      <c r="V17" s="5"/>
      <c r="W17" s="5"/>
      <c r="X17" s="5"/>
      <c r="Y17" s="5"/>
    </row>
    <row r="18" spans="1:25" x14ac:dyDescent="0.45">
      <c r="A18" s="53"/>
      <c r="B18" s="37">
        <v>13</v>
      </c>
      <c r="C18" s="56">
        <v>912</v>
      </c>
      <c r="D18" s="37">
        <v>740</v>
      </c>
      <c r="E18" s="37">
        <v>21</v>
      </c>
      <c r="F18" s="37">
        <v>3</v>
      </c>
      <c r="G18" s="57">
        <v>143</v>
      </c>
      <c r="H18" s="56">
        <v>575.92855299999997</v>
      </c>
      <c r="I18" s="37">
        <v>361.91046699999998</v>
      </c>
      <c r="J18" s="37">
        <v>10.344628</v>
      </c>
      <c r="K18" s="37">
        <v>2</v>
      </c>
      <c r="L18" s="37">
        <v>201.67345</v>
      </c>
      <c r="M18" s="56">
        <v>296.73787299999998</v>
      </c>
      <c r="N18" s="37">
        <v>210.974256</v>
      </c>
      <c r="O18" s="38">
        <v>58.980584</v>
      </c>
      <c r="P18" s="54">
        <f t="shared" si="0"/>
        <v>26.783032999999982</v>
      </c>
      <c r="Q18" s="58">
        <v>196.86408299999999</v>
      </c>
      <c r="R18" s="38">
        <v>146.48558299999999</v>
      </c>
      <c r="S18" s="38">
        <v>37.485438000000002</v>
      </c>
      <c r="T18" s="54">
        <f t="shared" si="1"/>
        <v>12.893062</v>
      </c>
      <c r="U18" s="5"/>
      <c r="V18" s="5"/>
      <c r="W18" s="5"/>
      <c r="X18" s="5"/>
      <c r="Y18" s="5"/>
    </row>
    <row r="19" spans="1:25" x14ac:dyDescent="0.45">
      <c r="A19" s="55"/>
      <c r="B19" s="37">
        <v>14</v>
      </c>
      <c r="C19" s="56">
        <v>702</v>
      </c>
      <c r="D19" s="37">
        <v>420</v>
      </c>
      <c r="E19" s="37">
        <v>34</v>
      </c>
      <c r="F19" s="37">
        <v>0</v>
      </c>
      <c r="G19" s="57">
        <v>242</v>
      </c>
      <c r="H19" s="56">
        <v>497.06724300000002</v>
      </c>
      <c r="I19" s="37">
        <v>308.50859300000002</v>
      </c>
      <c r="J19" s="37">
        <v>24.34573</v>
      </c>
      <c r="K19" s="37">
        <v>0</v>
      </c>
      <c r="L19" s="37">
        <v>164.21292</v>
      </c>
      <c r="M19" s="56">
        <v>336.85792900000001</v>
      </c>
      <c r="N19" s="37">
        <v>215.96045000000001</v>
      </c>
      <c r="O19" s="38">
        <v>84.208734000000007</v>
      </c>
      <c r="P19" s="54">
        <f t="shared" si="0"/>
        <v>36.688744999999997</v>
      </c>
      <c r="Q19" s="58">
        <v>233.746253</v>
      </c>
      <c r="R19" s="38">
        <v>159.526802</v>
      </c>
      <c r="S19" s="38">
        <v>54.006734000000002</v>
      </c>
      <c r="T19" s="54">
        <f t="shared" si="1"/>
        <v>20.212716999999991</v>
      </c>
      <c r="U19" s="5"/>
      <c r="V19" s="5"/>
      <c r="W19" s="5"/>
      <c r="X19" s="5"/>
      <c r="Y19" s="5"/>
    </row>
    <row r="20" spans="1:25" x14ac:dyDescent="0.45">
      <c r="A20" s="55"/>
      <c r="B20" s="37">
        <v>15</v>
      </c>
      <c r="C20" s="56">
        <v>375</v>
      </c>
      <c r="D20" s="37">
        <v>302</v>
      </c>
      <c r="E20" s="37">
        <v>15</v>
      </c>
      <c r="F20" s="37">
        <v>4</v>
      </c>
      <c r="G20" s="57">
        <v>53</v>
      </c>
      <c r="H20" s="56">
        <v>208.75322399999999</v>
      </c>
      <c r="I20" s="37">
        <v>136.75665599999999</v>
      </c>
      <c r="J20" s="37">
        <v>6.7614320000000001</v>
      </c>
      <c r="K20" s="37">
        <v>2</v>
      </c>
      <c r="L20" s="37">
        <v>63.235137000000002</v>
      </c>
      <c r="M20" s="56">
        <v>177.00000199999999</v>
      </c>
      <c r="N20" s="37">
        <v>125.90603299999999</v>
      </c>
      <c r="O20" s="38">
        <v>34.993822000000002</v>
      </c>
      <c r="P20" s="54">
        <f t="shared" si="0"/>
        <v>16.100147</v>
      </c>
      <c r="Q20" s="58">
        <v>123.103267</v>
      </c>
      <c r="R20" s="38">
        <v>91.820975000000004</v>
      </c>
      <c r="S20" s="38">
        <v>21.871138999999999</v>
      </c>
      <c r="T20" s="54">
        <f t="shared" si="1"/>
        <v>9.4111529999999988</v>
      </c>
      <c r="U20" s="5"/>
      <c r="V20" s="5"/>
      <c r="W20" s="5"/>
      <c r="X20" s="5"/>
      <c r="Y20" s="5"/>
    </row>
    <row r="21" spans="1:25" x14ac:dyDescent="0.45">
      <c r="A21" s="55"/>
      <c r="B21" s="37">
        <v>16</v>
      </c>
      <c r="C21" s="56">
        <v>548</v>
      </c>
      <c r="D21" s="37">
        <v>217</v>
      </c>
      <c r="E21" s="37">
        <v>22</v>
      </c>
      <c r="F21" s="37">
        <v>2</v>
      </c>
      <c r="G21" s="57">
        <v>301</v>
      </c>
      <c r="H21" s="56">
        <v>398.331007</v>
      </c>
      <c r="I21" s="37">
        <v>158.26142200000001</v>
      </c>
      <c r="J21" s="37">
        <v>12.753099000000001</v>
      </c>
      <c r="K21" s="37">
        <v>0</v>
      </c>
      <c r="L21" s="37">
        <v>227.316487</v>
      </c>
      <c r="M21" s="56">
        <v>289.00001300000002</v>
      </c>
      <c r="N21" s="37">
        <v>160.45595</v>
      </c>
      <c r="O21" s="38">
        <v>88.490065999999999</v>
      </c>
      <c r="P21" s="54">
        <f t="shared" si="0"/>
        <v>40.053997000000024</v>
      </c>
      <c r="Q21" s="58">
        <v>205.31546</v>
      </c>
      <c r="R21" s="38">
        <v>125.364577</v>
      </c>
      <c r="S21" s="38">
        <v>55.901130999999999</v>
      </c>
      <c r="T21" s="54">
        <f t="shared" si="1"/>
        <v>24.049752000000005</v>
      </c>
      <c r="U21" s="5"/>
      <c r="V21" s="5"/>
      <c r="W21" s="5"/>
      <c r="X21" s="5"/>
      <c r="Y21" s="5"/>
    </row>
    <row r="22" spans="1:25" x14ac:dyDescent="0.45">
      <c r="A22" s="53"/>
      <c r="B22" s="37">
        <v>17</v>
      </c>
      <c r="C22" s="56">
        <v>465</v>
      </c>
      <c r="D22" s="37">
        <v>156</v>
      </c>
      <c r="E22" s="37">
        <v>60</v>
      </c>
      <c r="F22" s="37">
        <v>1</v>
      </c>
      <c r="G22" s="57">
        <v>247</v>
      </c>
      <c r="H22" s="56">
        <v>341.66743200000002</v>
      </c>
      <c r="I22" s="37">
        <v>129.13900699999999</v>
      </c>
      <c r="J22" s="37">
        <v>37.779803999999999</v>
      </c>
      <c r="K22" s="37">
        <v>0</v>
      </c>
      <c r="L22" s="37">
        <v>171.415288</v>
      </c>
      <c r="M22" s="56">
        <v>238.999988</v>
      </c>
      <c r="N22" s="37">
        <v>99.923733999999996</v>
      </c>
      <c r="O22" s="38">
        <v>87.162514999999999</v>
      </c>
      <c r="P22" s="54">
        <f t="shared" si="0"/>
        <v>51.913739000000007</v>
      </c>
      <c r="Q22" s="58">
        <v>152.95255800000001</v>
      </c>
      <c r="R22" s="38">
        <v>71.787858999999997</v>
      </c>
      <c r="S22" s="38">
        <v>49.249609</v>
      </c>
      <c r="T22" s="54">
        <f t="shared" si="1"/>
        <v>31.915090000000014</v>
      </c>
      <c r="U22" s="5"/>
      <c r="V22" s="5"/>
      <c r="W22" s="5"/>
      <c r="X22" s="5"/>
      <c r="Y22" s="5"/>
    </row>
    <row r="23" spans="1:25" x14ac:dyDescent="0.45">
      <c r="A23" s="55"/>
      <c r="B23" s="37">
        <v>18</v>
      </c>
      <c r="C23" s="56">
        <v>591</v>
      </c>
      <c r="D23" s="37">
        <v>205</v>
      </c>
      <c r="E23" s="37">
        <v>69</v>
      </c>
      <c r="F23" s="37">
        <v>5</v>
      </c>
      <c r="G23" s="57">
        <v>310</v>
      </c>
      <c r="H23" s="56">
        <v>496.998088</v>
      </c>
      <c r="I23" s="37">
        <v>163.09222399999999</v>
      </c>
      <c r="J23" s="37">
        <v>48.004111000000002</v>
      </c>
      <c r="K23" s="37">
        <v>12.5</v>
      </c>
      <c r="L23" s="37">
        <v>218.40175400000001</v>
      </c>
      <c r="M23" s="56">
        <v>308.99995100000001</v>
      </c>
      <c r="N23" s="37">
        <v>129.19008600000001</v>
      </c>
      <c r="O23" s="38">
        <v>112.691273</v>
      </c>
      <c r="P23" s="54">
        <f t="shared" si="0"/>
        <v>67.118592000000007</v>
      </c>
      <c r="Q23" s="58">
        <v>197.75035800000001</v>
      </c>
      <c r="R23" s="38">
        <v>92.813581999999997</v>
      </c>
      <c r="S23" s="38">
        <v>63.674174000000001</v>
      </c>
      <c r="T23" s="54">
        <f t="shared" si="1"/>
        <v>41.262602000000008</v>
      </c>
      <c r="U23" s="5"/>
      <c r="V23" s="5"/>
      <c r="W23" s="5"/>
      <c r="X23" s="5"/>
      <c r="Y23" s="5"/>
    </row>
    <row r="24" spans="1:25" x14ac:dyDescent="0.45">
      <c r="A24" s="55"/>
      <c r="B24" s="37">
        <v>19</v>
      </c>
      <c r="C24" s="56">
        <v>175</v>
      </c>
      <c r="D24" s="37">
        <v>141</v>
      </c>
      <c r="E24" s="37">
        <v>4</v>
      </c>
      <c r="F24" s="37">
        <v>1</v>
      </c>
      <c r="G24" s="57">
        <v>28</v>
      </c>
      <c r="H24" s="56">
        <v>115.656893</v>
      </c>
      <c r="I24" s="37">
        <v>78.751195999999993</v>
      </c>
      <c r="J24" s="37">
        <v>2.0338980000000002</v>
      </c>
      <c r="K24" s="37">
        <v>0</v>
      </c>
      <c r="L24" s="37">
        <v>34.871794999999999</v>
      </c>
      <c r="M24" s="56">
        <v>152.859655</v>
      </c>
      <c r="N24" s="37">
        <v>120.99268499999999</v>
      </c>
      <c r="O24" s="38">
        <v>21.684830999999999</v>
      </c>
      <c r="P24" s="54">
        <f t="shared" si="0"/>
        <v>10.18213900000001</v>
      </c>
      <c r="Q24" s="58">
        <v>102.435767</v>
      </c>
      <c r="R24" s="38">
        <v>83.788499999999999</v>
      </c>
      <c r="S24" s="38">
        <v>13.386353</v>
      </c>
      <c r="T24" s="54">
        <f t="shared" si="1"/>
        <v>5.2609139999999996</v>
      </c>
      <c r="U24" s="5"/>
      <c r="V24" s="5"/>
      <c r="W24" s="5"/>
      <c r="X24" s="5"/>
      <c r="Y24" s="5"/>
    </row>
    <row r="25" spans="1:25" x14ac:dyDescent="0.45">
      <c r="A25" s="55"/>
      <c r="B25" s="37">
        <v>20</v>
      </c>
      <c r="C25" s="56">
        <v>520</v>
      </c>
      <c r="D25" s="37">
        <v>418</v>
      </c>
      <c r="E25" s="37">
        <v>20</v>
      </c>
      <c r="F25" s="37">
        <v>1</v>
      </c>
      <c r="G25" s="57">
        <v>76</v>
      </c>
      <c r="H25" s="56">
        <v>312.756888</v>
      </c>
      <c r="I25" s="37">
        <v>205.186599</v>
      </c>
      <c r="J25" s="37">
        <v>9.6610169999999993</v>
      </c>
      <c r="K25" s="37">
        <v>0</v>
      </c>
      <c r="L25" s="37">
        <v>97.909271000000004</v>
      </c>
      <c r="M25" s="56">
        <v>259.00000399999999</v>
      </c>
      <c r="N25" s="37">
        <v>184.23538300000001</v>
      </c>
      <c r="O25" s="38">
        <v>51.205649999999999</v>
      </c>
      <c r="P25" s="54">
        <f t="shared" si="0"/>
        <v>23.558970999999978</v>
      </c>
      <c r="Q25" s="58">
        <v>180.13416000000001</v>
      </c>
      <c r="R25" s="38">
        <v>134.35950600000001</v>
      </c>
      <c r="S25" s="38">
        <v>32.003531000000002</v>
      </c>
      <c r="T25" s="54">
        <f t="shared" si="1"/>
        <v>13.771122999999996</v>
      </c>
      <c r="U25" s="5"/>
      <c r="V25" s="5"/>
      <c r="W25" s="5"/>
      <c r="X25" s="5"/>
      <c r="Y25" s="5"/>
    </row>
    <row r="26" spans="1:25" x14ac:dyDescent="0.45">
      <c r="A26" s="53"/>
      <c r="B26" s="37">
        <v>21</v>
      </c>
      <c r="C26" s="56">
        <v>620</v>
      </c>
      <c r="D26" s="37">
        <v>355</v>
      </c>
      <c r="E26" s="37">
        <v>19</v>
      </c>
      <c r="F26" s="37">
        <v>2</v>
      </c>
      <c r="G26" s="57">
        <v>241</v>
      </c>
      <c r="H26" s="56">
        <v>482.887407</v>
      </c>
      <c r="I26" s="37">
        <v>190.73684</v>
      </c>
      <c r="J26" s="37">
        <v>9.1525420000000004</v>
      </c>
      <c r="K26" s="37">
        <v>0</v>
      </c>
      <c r="L26" s="37">
        <v>282.99802599999998</v>
      </c>
      <c r="M26" s="56">
        <v>391.99999700000001</v>
      </c>
      <c r="N26" s="37">
        <v>278.842735</v>
      </c>
      <c r="O26" s="38">
        <v>77.500440999999995</v>
      </c>
      <c r="P26" s="54">
        <f t="shared" si="0"/>
        <v>35.656821000000008</v>
      </c>
      <c r="Q26" s="58">
        <v>272.63547899999998</v>
      </c>
      <c r="R26" s="38">
        <v>203.35492300000001</v>
      </c>
      <c r="S26" s="38">
        <v>48.437775000000002</v>
      </c>
      <c r="T26" s="54">
        <f t="shared" si="1"/>
        <v>20.84278099999996</v>
      </c>
      <c r="U26" s="5"/>
      <c r="V26" s="5"/>
      <c r="W26" s="5"/>
      <c r="X26" s="5"/>
      <c r="Y26" s="5"/>
    </row>
    <row r="27" spans="1:25" x14ac:dyDescent="0.45">
      <c r="A27" s="55"/>
      <c r="B27" s="37">
        <v>22</v>
      </c>
      <c r="C27" s="56">
        <v>0</v>
      </c>
      <c r="D27" s="37">
        <v>0</v>
      </c>
      <c r="E27" s="37">
        <v>0</v>
      </c>
      <c r="F27" s="37">
        <v>0</v>
      </c>
      <c r="G27" s="57">
        <v>0</v>
      </c>
      <c r="H27" s="56">
        <v>0</v>
      </c>
      <c r="I27" s="37">
        <v>0</v>
      </c>
      <c r="J27" s="37">
        <v>0</v>
      </c>
      <c r="K27" s="37">
        <v>0</v>
      </c>
      <c r="L27" s="37">
        <v>0</v>
      </c>
      <c r="M27" s="56">
        <v>0</v>
      </c>
      <c r="N27" s="37">
        <v>0</v>
      </c>
      <c r="O27" s="38">
        <v>0</v>
      </c>
      <c r="P27" s="54">
        <f t="shared" si="0"/>
        <v>0</v>
      </c>
      <c r="Q27" s="58">
        <v>0</v>
      </c>
      <c r="R27" s="38">
        <v>0</v>
      </c>
      <c r="S27" s="38">
        <v>0</v>
      </c>
      <c r="T27" s="54">
        <f t="shared" si="1"/>
        <v>0</v>
      </c>
      <c r="U27" s="5"/>
      <c r="V27" s="5"/>
      <c r="W27" s="5"/>
      <c r="X27" s="5"/>
      <c r="Y27" s="5"/>
    </row>
    <row r="28" spans="1:25" x14ac:dyDescent="0.45">
      <c r="A28" s="55"/>
      <c r="B28" s="37">
        <v>23</v>
      </c>
      <c r="C28" s="56">
        <v>360</v>
      </c>
      <c r="D28" s="37">
        <v>214</v>
      </c>
      <c r="E28" s="37">
        <v>12</v>
      </c>
      <c r="F28" s="37">
        <v>3</v>
      </c>
      <c r="G28" s="57">
        <v>131</v>
      </c>
      <c r="H28" s="56">
        <v>276.36843900000002</v>
      </c>
      <c r="I28" s="37">
        <v>117.043059</v>
      </c>
      <c r="J28" s="37">
        <v>5.084746</v>
      </c>
      <c r="K28" s="37">
        <v>0</v>
      </c>
      <c r="L28" s="37">
        <v>154.24063200000001</v>
      </c>
      <c r="M28" s="56">
        <v>211.99999199999999</v>
      </c>
      <c r="N28" s="37">
        <v>150.80269899999999</v>
      </c>
      <c r="O28" s="38">
        <v>41.913502000000001</v>
      </c>
      <c r="P28" s="54">
        <f t="shared" si="0"/>
        <v>19.283791000000001</v>
      </c>
      <c r="Q28" s="58">
        <v>147.44571400000001</v>
      </c>
      <c r="R28" s="38">
        <v>109.977659</v>
      </c>
      <c r="S28" s="38">
        <v>26.195938999999999</v>
      </c>
      <c r="T28" s="54">
        <f t="shared" si="1"/>
        <v>11.272116000000008</v>
      </c>
      <c r="U28" s="5"/>
      <c r="V28" s="5"/>
      <c r="W28" s="5"/>
      <c r="X28" s="5"/>
      <c r="Y28" s="5"/>
    </row>
    <row r="29" spans="1:25" x14ac:dyDescent="0.45">
      <c r="A29" s="55"/>
      <c r="B29" s="37">
        <v>24</v>
      </c>
      <c r="C29" s="56">
        <v>607</v>
      </c>
      <c r="D29" s="37">
        <v>234</v>
      </c>
      <c r="E29" s="37">
        <v>24</v>
      </c>
      <c r="F29" s="37">
        <v>2</v>
      </c>
      <c r="G29" s="57">
        <v>330</v>
      </c>
      <c r="H29" s="56">
        <v>297.58999999999997</v>
      </c>
      <c r="I29" s="37">
        <v>160.217983</v>
      </c>
      <c r="J29" s="37">
        <v>23.157895</v>
      </c>
      <c r="K29" s="37">
        <v>0</v>
      </c>
      <c r="L29" s="37">
        <v>114.21412100000001</v>
      </c>
      <c r="M29" s="56">
        <v>227.999944</v>
      </c>
      <c r="N29" s="37">
        <v>55.928001000000002</v>
      </c>
      <c r="O29" s="38">
        <v>118.05651899999999</v>
      </c>
      <c r="P29" s="54">
        <f t="shared" si="0"/>
        <v>54.01542400000001</v>
      </c>
      <c r="Q29" s="58">
        <v>154.44266200000001</v>
      </c>
      <c r="R29" s="38">
        <v>40.352772000000002</v>
      </c>
      <c r="S29" s="38">
        <v>77.021179000000004</v>
      </c>
      <c r="T29" s="54">
        <f t="shared" si="1"/>
        <v>37.068711000000008</v>
      </c>
      <c r="U29" s="5"/>
      <c r="V29" s="5"/>
      <c r="W29" s="5"/>
      <c r="X29" s="5"/>
      <c r="Y29" s="5"/>
    </row>
    <row r="30" spans="1:25" x14ac:dyDescent="0.45">
      <c r="A30" s="53"/>
      <c r="B30" s="37">
        <v>25</v>
      </c>
      <c r="C30" s="56">
        <v>1126</v>
      </c>
      <c r="D30" s="37">
        <v>528</v>
      </c>
      <c r="E30" s="37">
        <v>21</v>
      </c>
      <c r="F30" s="37">
        <v>3</v>
      </c>
      <c r="G30" s="57">
        <v>569</v>
      </c>
      <c r="H30" s="56">
        <v>581.99023299999999</v>
      </c>
      <c r="I30" s="37">
        <v>362.49318199999999</v>
      </c>
      <c r="J30" s="37">
        <v>22.105263000000001</v>
      </c>
      <c r="K30" s="37">
        <v>0</v>
      </c>
      <c r="L30" s="37">
        <v>197.39179200000001</v>
      </c>
      <c r="M30" s="56">
        <v>426.00000499999999</v>
      </c>
      <c r="N30" s="37">
        <v>124.9199</v>
      </c>
      <c r="O30" s="38">
        <v>224.129175</v>
      </c>
      <c r="P30" s="54">
        <f t="shared" si="0"/>
        <v>76.95093</v>
      </c>
      <c r="Q30" s="58">
        <v>273.28302200000002</v>
      </c>
      <c r="R30" s="38">
        <v>79.494482000000005</v>
      </c>
      <c r="S30" s="38">
        <v>143.75181599999999</v>
      </c>
      <c r="T30" s="54">
        <f t="shared" si="1"/>
        <v>50.036724000000021</v>
      </c>
      <c r="U30" s="5"/>
      <c r="V30" s="5"/>
      <c r="W30" s="5"/>
      <c r="X30" s="5"/>
      <c r="Y30" s="5"/>
    </row>
    <row r="31" spans="1:25" x14ac:dyDescent="0.45">
      <c r="A31" s="55"/>
      <c r="B31" s="37">
        <v>26</v>
      </c>
      <c r="C31" s="56">
        <v>862</v>
      </c>
      <c r="D31" s="37">
        <v>237</v>
      </c>
      <c r="E31" s="37">
        <v>43</v>
      </c>
      <c r="F31" s="37">
        <v>12</v>
      </c>
      <c r="G31" s="57">
        <v>569</v>
      </c>
      <c r="H31" s="56">
        <v>481.10054500000001</v>
      </c>
      <c r="I31" s="37">
        <v>208.76369199999999</v>
      </c>
      <c r="J31" s="37">
        <v>21.330545000000001</v>
      </c>
      <c r="K31" s="37">
        <v>10.476191</v>
      </c>
      <c r="L31" s="37">
        <v>240.530126</v>
      </c>
      <c r="M31" s="56">
        <v>455.999953</v>
      </c>
      <c r="N31" s="37">
        <v>159.79192499999999</v>
      </c>
      <c r="O31" s="38">
        <v>193.64162099999999</v>
      </c>
      <c r="P31" s="54">
        <f t="shared" si="0"/>
        <v>102.56640700000003</v>
      </c>
      <c r="Q31" s="58">
        <v>298.50675699999999</v>
      </c>
      <c r="R31" s="38">
        <v>114.933953</v>
      </c>
      <c r="S31" s="38">
        <v>117.49331599999999</v>
      </c>
      <c r="T31" s="54">
        <f t="shared" si="1"/>
        <v>66.079487999999998</v>
      </c>
      <c r="U31" s="5"/>
      <c r="V31" s="5"/>
      <c r="W31" s="5"/>
      <c r="X31" s="5"/>
      <c r="Y31" s="5"/>
    </row>
    <row r="32" spans="1:25" x14ac:dyDescent="0.45">
      <c r="A32" s="55"/>
      <c r="B32" s="37">
        <v>27</v>
      </c>
      <c r="C32" s="56">
        <v>491</v>
      </c>
      <c r="D32" s="37">
        <v>35</v>
      </c>
      <c r="E32" s="37">
        <v>43</v>
      </c>
      <c r="F32" s="37">
        <v>0</v>
      </c>
      <c r="G32" s="57">
        <v>402</v>
      </c>
      <c r="H32" s="56">
        <v>539.96792900000003</v>
      </c>
      <c r="I32" s="37">
        <v>30.930233999999999</v>
      </c>
      <c r="J32" s="37">
        <v>49.367086999999998</v>
      </c>
      <c r="K32" s="37">
        <v>0</v>
      </c>
      <c r="L32" s="37">
        <v>459.67061000000001</v>
      </c>
      <c r="M32" s="56">
        <v>280.000024</v>
      </c>
      <c r="N32" s="37">
        <v>78.369061000000002</v>
      </c>
      <c r="O32" s="38">
        <v>147.883104</v>
      </c>
      <c r="P32" s="54">
        <f t="shared" si="0"/>
        <v>53.747859000000005</v>
      </c>
      <c r="Q32" s="58">
        <v>181.80847700000001</v>
      </c>
      <c r="R32" s="38">
        <v>50.909851000000003</v>
      </c>
      <c r="S32" s="38">
        <v>95.380719999999997</v>
      </c>
      <c r="T32" s="54">
        <f t="shared" si="1"/>
        <v>35.517906000000011</v>
      </c>
      <c r="U32" s="5"/>
      <c r="V32" s="5"/>
      <c r="W32" s="5"/>
      <c r="X32" s="5"/>
      <c r="Y32" s="5"/>
    </row>
    <row r="33" spans="1:25" x14ac:dyDescent="0.45">
      <c r="A33" s="55"/>
      <c r="B33" s="37">
        <v>28</v>
      </c>
      <c r="C33" s="56">
        <v>1109</v>
      </c>
      <c r="D33" s="37">
        <v>218</v>
      </c>
      <c r="E33" s="37">
        <v>69</v>
      </c>
      <c r="F33" s="37">
        <v>15</v>
      </c>
      <c r="G33" s="57">
        <v>804</v>
      </c>
      <c r="H33" s="56">
        <v>599.93571099999997</v>
      </c>
      <c r="I33" s="37">
        <v>219.80037899999999</v>
      </c>
      <c r="J33" s="37">
        <v>12.761927999999999</v>
      </c>
      <c r="K33" s="37">
        <v>8.5714290000000002</v>
      </c>
      <c r="L33" s="37">
        <v>358.80197900000002</v>
      </c>
      <c r="M33" s="56">
        <v>552.99980800000003</v>
      </c>
      <c r="N33" s="37">
        <v>136.37112400000001</v>
      </c>
      <c r="O33" s="38">
        <v>292.93762900000002</v>
      </c>
      <c r="P33" s="54">
        <f t="shared" si="0"/>
        <v>123.69105500000001</v>
      </c>
      <c r="Q33" s="58">
        <v>365.70105799999999</v>
      </c>
      <c r="R33" s="38">
        <v>97.191355000000001</v>
      </c>
      <c r="S33" s="38">
        <v>185.618741</v>
      </c>
      <c r="T33" s="54">
        <f t="shared" si="1"/>
        <v>82.890962000000002</v>
      </c>
      <c r="U33" s="5"/>
      <c r="V33" s="5"/>
      <c r="W33" s="5"/>
      <c r="X33" s="5"/>
      <c r="Y33" s="5"/>
    </row>
    <row r="34" spans="1:25" x14ac:dyDescent="0.45">
      <c r="A34" s="53"/>
      <c r="B34" s="37">
        <v>29</v>
      </c>
      <c r="C34" s="56">
        <v>438</v>
      </c>
      <c r="D34" s="37">
        <v>65</v>
      </c>
      <c r="E34" s="37">
        <v>40</v>
      </c>
      <c r="F34" s="37">
        <v>2</v>
      </c>
      <c r="G34" s="57">
        <v>330</v>
      </c>
      <c r="H34" s="56">
        <v>530.03209000000004</v>
      </c>
      <c r="I34" s="37">
        <v>64.069771000000003</v>
      </c>
      <c r="J34" s="37">
        <v>50.632911999999997</v>
      </c>
      <c r="K34" s="37">
        <v>0</v>
      </c>
      <c r="L34" s="37">
        <v>415.32941499999998</v>
      </c>
      <c r="M34" s="56">
        <v>315.92674099999999</v>
      </c>
      <c r="N34" s="37">
        <v>85.228699000000006</v>
      </c>
      <c r="O34" s="38">
        <v>168.91509500000001</v>
      </c>
      <c r="P34" s="54">
        <f t="shared" si="0"/>
        <v>61.782946999999979</v>
      </c>
      <c r="Q34" s="58">
        <v>204.79140200000001</v>
      </c>
      <c r="R34" s="38">
        <v>55.198818000000003</v>
      </c>
      <c r="S34" s="38">
        <v>108.94051399999999</v>
      </c>
      <c r="T34" s="54">
        <f t="shared" si="1"/>
        <v>40.652069999999995</v>
      </c>
      <c r="U34" s="5"/>
      <c r="V34" s="5"/>
      <c r="W34" s="5"/>
      <c r="X34" s="5"/>
      <c r="Y34" s="5"/>
    </row>
    <row r="35" spans="1:25" x14ac:dyDescent="0.45">
      <c r="A35" s="55"/>
      <c r="B35" s="37">
        <v>30</v>
      </c>
      <c r="C35" s="56">
        <v>545</v>
      </c>
      <c r="D35" s="37">
        <v>46</v>
      </c>
      <c r="E35" s="37">
        <v>29</v>
      </c>
      <c r="F35" s="37">
        <v>1</v>
      </c>
      <c r="G35" s="57">
        <v>467</v>
      </c>
      <c r="H35" s="56">
        <v>278.68570499999998</v>
      </c>
      <c r="I35" s="37">
        <v>52.948276</v>
      </c>
      <c r="J35" s="37">
        <v>3.7850470000000001</v>
      </c>
      <c r="K35" s="37">
        <v>0.95238100000000003</v>
      </c>
      <c r="L35" s="37">
        <v>221.00000800000001</v>
      </c>
      <c r="M35" s="56">
        <v>351.99998900000003</v>
      </c>
      <c r="N35" s="37">
        <v>104.762579</v>
      </c>
      <c r="O35" s="38">
        <v>183.07794000000001</v>
      </c>
      <c r="P35" s="54">
        <f t="shared" si="0"/>
        <v>64.159469999999999</v>
      </c>
      <c r="Q35" s="58">
        <v>224.28757899999999</v>
      </c>
      <c r="R35" s="38">
        <v>66.687078</v>
      </c>
      <c r="S35" s="38">
        <v>115.798528</v>
      </c>
      <c r="T35" s="54">
        <f t="shared" si="1"/>
        <v>41.801973000000004</v>
      </c>
      <c r="U35" s="5"/>
      <c r="V35" s="5"/>
      <c r="W35" s="5"/>
      <c r="X35" s="5"/>
      <c r="Y35" s="5"/>
    </row>
    <row r="36" spans="1:25" x14ac:dyDescent="0.45">
      <c r="A36" s="55"/>
      <c r="B36" s="37">
        <v>31</v>
      </c>
      <c r="C36" s="56">
        <v>699</v>
      </c>
      <c r="D36" s="37">
        <v>151</v>
      </c>
      <c r="E36" s="37">
        <v>35</v>
      </c>
      <c r="F36" s="37">
        <v>1</v>
      </c>
      <c r="G36" s="57">
        <v>493</v>
      </c>
      <c r="H36" s="56">
        <v>538.42307100000005</v>
      </c>
      <c r="I36" s="37">
        <v>29.210525000000001</v>
      </c>
      <c r="J36" s="37">
        <v>57.142856999999999</v>
      </c>
      <c r="K36" s="37">
        <v>45</v>
      </c>
      <c r="L36" s="37">
        <v>407.06968899999998</v>
      </c>
      <c r="M36" s="56">
        <v>391.704318</v>
      </c>
      <c r="N36" s="37">
        <v>84.903735999999995</v>
      </c>
      <c r="O36" s="38">
        <v>216.98941099999999</v>
      </c>
      <c r="P36" s="54">
        <f t="shared" si="0"/>
        <v>89.81117100000003</v>
      </c>
      <c r="Q36" s="58">
        <v>259.855166</v>
      </c>
      <c r="R36" s="38">
        <v>57.918827999999998</v>
      </c>
      <c r="S36" s="38">
        <v>141.604806</v>
      </c>
      <c r="T36" s="54">
        <f t="shared" si="1"/>
        <v>60.33153200000001</v>
      </c>
      <c r="U36" s="5"/>
      <c r="V36" s="5"/>
      <c r="W36" s="5"/>
      <c r="X36" s="5"/>
      <c r="Y36" s="5"/>
    </row>
    <row r="37" spans="1:25" x14ac:dyDescent="0.45">
      <c r="A37" s="55"/>
      <c r="B37" s="37">
        <v>32</v>
      </c>
      <c r="C37" s="56">
        <v>871</v>
      </c>
      <c r="D37" s="37">
        <v>255</v>
      </c>
      <c r="E37" s="37">
        <v>69</v>
      </c>
      <c r="F37" s="37">
        <v>8</v>
      </c>
      <c r="G37" s="57">
        <v>524</v>
      </c>
      <c r="H37" s="56">
        <v>609.50117499999999</v>
      </c>
      <c r="I37" s="37">
        <v>106.324293</v>
      </c>
      <c r="J37" s="37">
        <v>46.738210000000002</v>
      </c>
      <c r="K37" s="37">
        <v>0</v>
      </c>
      <c r="L37" s="37">
        <v>456.43867499999999</v>
      </c>
      <c r="M37" s="56">
        <v>554.99994700000002</v>
      </c>
      <c r="N37" s="37">
        <v>249.35185000000001</v>
      </c>
      <c r="O37" s="38">
        <v>198.999979</v>
      </c>
      <c r="P37" s="54">
        <f t="shared" si="0"/>
        <v>106.64811800000001</v>
      </c>
      <c r="Q37" s="58">
        <v>375.99996399999998</v>
      </c>
      <c r="R37" s="38">
        <v>187.01388800000001</v>
      </c>
      <c r="S37" s="38">
        <v>122.99998600000001</v>
      </c>
      <c r="T37" s="54">
        <f t="shared" si="1"/>
        <v>65.986089999999962</v>
      </c>
      <c r="U37" s="5"/>
      <c r="V37" s="5"/>
      <c r="W37" s="5"/>
      <c r="X37" s="5"/>
      <c r="Y37" s="5"/>
    </row>
    <row r="38" spans="1:25" x14ac:dyDescent="0.45">
      <c r="A38" s="53"/>
      <c r="B38" s="37">
        <v>33</v>
      </c>
      <c r="C38" s="56">
        <v>348</v>
      </c>
      <c r="D38" s="37">
        <v>69</v>
      </c>
      <c r="E38" s="37">
        <v>29</v>
      </c>
      <c r="F38" s="37">
        <v>0</v>
      </c>
      <c r="G38" s="57">
        <v>247</v>
      </c>
      <c r="H38" s="56">
        <v>265.94016199999999</v>
      </c>
      <c r="I38" s="37">
        <v>29.633621000000002</v>
      </c>
      <c r="J38" s="37">
        <v>27.5731</v>
      </c>
      <c r="K38" s="37">
        <v>0</v>
      </c>
      <c r="L38" s="37">
        <v>208.733442</v>
      </c>
      <c r="M38" s="56">
        <v>190.99999399999999</v>
      </c>
      <c r="N38" s="37">
        <v>46.119126999999999</v>
      </c>
      <c r="O38" s="38">
        <v>101.117644</v>
      </c>
      <c r="P38" s="54">
        <f t="shared" si="0"/>
        <v>43.763222999999996</v>
      </c>
      <c r="Q38" s="58">
        <v>135.99386799999999</v>
      </c>
      <c r="R38" s="38">
        <v>35.957284999999999</v>
      </c>
      <c r="S38" s="38">
        <v>69.284312</v>
      </c>
      <c r="T38" s="54">
        <f t="shared" si="1"/>
        <v>30.752270999999993</v>
      </c>
      <c r="U38" s="5"/>
      <c r="V38" s="5"/>
      <c r="W38" s="5"/>
      <c r="X38" s="5"/>
      <c r="Y38" s="5"/>
    </row>
    <row r="39" spans="1:25" x14ac:dyDescent="0.45">
      <c r="A39" s="55"/>
      <c r="B39" s="37">
        <v>34</v>
      </c>
      <c r="C39" s="56">
        <v>295</v>
      </c>
      <c r="D39" s="37">
        <v>68</v>
      </c>
      <c r="E39" s="37">
        <v>17</v>
      </c>
      <c r="F39" s="37">
        <v>0</v>
      </c>
      <c r="G39" s="57">
        <v>204</v>
      </c>
      <c r="H39" s="56">
        <v>189.29819499999999</v>
      </c>
      <c r="I39" s="37">
        <v>26.178861000000001</v>
      </c>
      <c r="J39" s="37">
        <v>4.4680850000000003</v>
      </c>
      <c r="K39" s="37">
        <v>0</v>
      </c>
      <c r="L39" s="37">
        <v>158.65124900000001</v>
      </c>
      <c r="M39" s="56">
        <v>195.000001</v>
      </c>
      <c r="N39" s="37">
        <v>47.084974000000003</v>
      </c>
      <c r="O39" s="38">
        <v>103.23529499999999</v>
      </c>
      <c r="P39" s="54">
        <f t="shared" si="0"/>
        <v>44.679732000000016</v>
      </c>
      <c r="Q39" s="58">
        <v>138.84191300000001</v>
      </c>
      <c r="R39" s="38">
        <v>36.710318999999998</v>
      </c>
      <c r="S39" s="38">
        <v>70.735294999999994</v>
      </c>
      <c r="T39" s="54">
        <f t="shared" si="1"/>
        <v>31.396299000000013</v>
      </c>
      <c r="U39" s="5"/>
      <c r="V39" s="5"/>
      <c r="W39" s="5"/>
      <c r="X39" s="5"/>
      <c r="Y39" s="5"/>
    </row>
    <row r="40" spans="1:25" x14ac:dyDescent="0.45">
      <c r="A40" s="55"/>
      <c r="B40" s="37">
        <v>35</v>
      </c>
      <c r="C40" s="56">
        <v>495</v>
      </c>
      <c r="D40" s="37">
        <v>56</v>
      </c>
      <c r="E40" s="37">
        <v>36</v>
      </c>
      <c r="F40" s="37">
        <v>1</v>
      </c>
      <c r="G40" s="57">
        <v>393</v>
      </c>
      <c r="H40" s="56">
        <v>371.57695100000001</v>
      </c>
      <c r="I40" s="37">
        <v>10.789474</v>
      </c>
      <c r="J40" s="37">
        <v>42.857143000000001</v>
      </c>
      <c r="K40" s="37">
        <v>0</v>
      </c>
      <c r="L40" s="37">
        <v>317.93033400000002</v>
      </c>
      <c r="M40" s="56">
        <v>306.90875499999999</v>
      </c>
      <c r="N40" s="37">
        <v>80.750027000000003</v>
      </c>
      <c r="O40" s="38">
        <v>164.83810399999999</v>
      </c>
      <c r="P40" s="54">
        <f t="shared" si="0"/>
        <v>61.320624000000009</v>
      </c>
      <c r="Q40" s="58">
        <v>199.53116700000001</v>
      </c>
      <c r="R40" s="38">
        <v>52.586866999999998</v>
      </c>
      <c r="S40" s="38">
        <v>106.474532</v>
      </c>
      <c r="T40" s="54">
        <f t="shared" si="1"/>
        <v>40.469768000000002</v>
      </c>
      <c r="U40" s="5"/>
      <c r="V40" s="5"/>
      <c r="W40" s="5"/>
      <c r="X40" s="5"/>
      <c r="Y40" s="5"/>
    </row>
    <row r="41" spans="1:25" x14ac:dyDescent="0.45">
      <c r="A41" s="55"/>
      <c r="B41" s="37">
        <v>36</v>
      </c>
      <c r="C41" s="56">
        <v>507</v>
      </c>
      <c r="D41" s="37">
        <v>191</v>
      </c>
      <c r="E41" s="37">
        <v>16</v>
      </c>
      <c r="F41" s="37">
        <v>0</v>
      </c>
      <c r="G41" s="57">
        <v>297</v>
      </c>
      <c r="H41" s="56">
        <v>241.37915899999999</v>
      </c>
      <c r="I41" s="37">
        <v>127.17302599999999</v>
      </c>
      <c r="J41" s="37">
        <v>11.578946999999999</v>
      </c>
      <c r="K41" s="37">
        <v>0</v>
      </c>
      <c r="L41" s="37">
        <v>102.627182</v>
      </c>
      <c r="M41" s="56">
        <v>234.82278099999999</v>
      </c>
      <c r="N41" s="37">
        <v>50.898932000000002</v>
      </c>
      <c r="O41" s="38">
        <v>130.08295899999999</v>
      </c>
      <c r="P41" s="54">
        <f t="shared" si="0"/>
        <v>53.840890000000002</v>
      </c>
      <c r="Q41" s="58">
        <v>155.78054599999999</v>
      </c>
      <c r="R41" s="38">
        <v>34.721752000000002</v>
      </c>
      <c r="S41" s="38">
        <v>84.890649999999994</v>
      </c>
      <c r="T41" s="54">
        <f t="shared" si="1"/>
        <v>36.168143999999984</v>
      </c>
      <c r="U41" s="5"/>
      <c r="V41" s="5"/>
      <c r="W41" s="5"/>
      <c r="X41" s="5"/>
      <c r="Y41" s="5"/>
    </row>
    <row r="42" spans="1:25" x14ac:dyDescent="0.45">
      <c r="A42" s="53"/>
      <c r="B42" s="37">
        <v>37</v>
      </c>
      <c r="C42" s="56">
        <v>0</v>
      </c>
      <c r="D42" s="37">
        <v>0</v>
      </c>
      <c r="E42" s="37">
        <v>0</v>
      </c>
      <c r="F42" s="37">
        <v>0</v>
      </c>
      <c r="G42" s="57">
        <v>0</v>
      </c>
      <c r="H42" s="56">
        <v>0</v>
      </c>
      <c r="I42" s="37">
        <v>0</v>
      </c>
      <c r="J42" s="37">
        <v>0</v>
      </c>
      <c r="K42" s="37">
        <v>0</v>
      </c>
      <c r="L42" s="37">
        <v>0</v>
      </c>
      <c r="M42" s="56">
        <v>0</v>
      </c>
      <c r="N42" s="37">
        <v>0</v>
      </c>
      <c r="O42" s="38">
        <v>0</v>
      </c>
      <c r="P42" s="54">
        <f t="shared" si="0"/>
        <v>0</v>
      </c>
      <c r="Q42" s="58">
        <v>0</v>
      </c>
      <c r="R42" s="38">
        <v>0</v>
      </c>
      <c r="S42" s="38">
        <v>0</v>
      </c>
      <c r="T42" s="54">
        <f t="shared" si="1"/>
        <v>0</v>
      </c>
      <c r="U42" s="5"/>
      <c r="V42" s="5"/>
      <c r="W42" s="5"/>
      <c r="X42" s="5"/>
      <c r="Y42" s="5"/>
    </row>
    <row r="43" spans="1:25" x14ac:dyDescent="0.45">
      <c r="A43" s="55"/>
      <c r="B43" s="37">
        <v>38</v>
      </c>
      <c r="C43" s="56">
        <v>3</v>
      </c>
      <c r="D43" s="37">
        <v>0</v>
      </c>
      <c r="E43" s="37">
        <v>0</v>
      </c>
      <c r="F43" s="37">
        <v>0</v>
      </c>
      <c r="G43" s="57">
        <v>3</v>
      </c>
      <c r="H43" s="56">
        <v>2.788316</v>
      </c>
      <c r="I43" s="37">
        <v>0</v>
      </c>
      <c r="J43" s="37">
        <v>0</v>
      </c>
      <c r="K43" s="37">
        <v>0</v>
      </c>
      <c r="L43" s="37">
        <v>2.788316</v>
      </c>
      <c r="M43" s="56">
        <v>0</v>
      </c>
      <c r="N43" s="37">
        <v>0</v>
      </c>
      <c r="O43" s="38">
        <v>0</v>
      </c>
      <c r="P43" s="54">
        <f t="shared" si="0"/>
        <v>0</v>
      </c>
      <c r="Q43" s="58">
        <v>0</v>
      </c>
      <c r="R43" s="38">
        <v>0</v>
      </c>
      <c r="S43" s="38">
        <v>0</v>
      </c>
      <c r="T43" s="54">
        <f t="shared" si="1"/>
        <v>0</v>
      </c>
      <c r="U43" s="5"/>
      <c r="V43" s="5"/>
      <c r="W43" s="5"/>
      <c r="X43" s="5"/>
      <c r="Y43" s="5"/>
    </row>
    <row r="44" spans="1:25" x14ac:dyDescent="0.45">
      <c r="A44" s="55"/>
      <c r="B44" s="37">
        <v>39</v>
      </c>
      <c r="C44" s="56">
        <v>194</v>
      </c>
      <c r="D44" s="37">
        <v>22</v>
      </c>
      <c r="E44" s="37">
        <v>28</v>
      </c>
      <c r="F44" s="37">
        <v>0</v>
      </c>
      <c r="G44" s="57">
        <v>142</v>
      </c>
      <c r="H44" s="56">
        <v>158.17017000000001</v>
      </c>
      <c r="I44" s="37">
        <v>22.909091</v>
      </c>
      <c r="J44" s="37">
        <v>34.411763000000001</v>
      </c>
      <c r="K44" s="37">
        <v>0</v>
      </c>
      <c r="L44" s="37">
        <v>100.849321</v>
      </c>
      <c r="M44" s="56">
        <v>133.999999</v>
      </c>
      <c r="N44" s="37">
        <v>16.797955999999999</v>
      </c>
      <c r="O44" s="38">
        <v>77.563063</v>
      </c>
      <c r="P44" s="54">
        <f t="shared" si="0"/>
        <v>39.638980000000004</v>
      </c>
      <c r="Q44" s="58">
        <v>91.445944999999995</v>
      </c>
      <c r="R44" s="38">
        <v>12.878432999999999</v>
      </c>
      <c r="S44" s="38">
        <v>51.608108000000001</v>
      </c>
      <c r="T44" s="54">
        <f t="shared" si="1"/>
        <v>26.959403999999992</v>
      </c>
      <c r="U44" s="5"/>
      <c r="V44" s="5"/>
      <c r="W44" s="5"/>
      <c r="X44" s="5"/>
      <c r="Y44" s="5"/>
    </row>
    <row r="45" spans="1:25" x14ac:dyDescent="0.45">
      <c r="A45" s="55"/>
      <c r="B45" s="37">
        <v>40</v>
      </c>
      <c r="C45" s="56">
        <v>660</v>
      </c>
      <c r="D45" s="37">
        <v>71</v>
      </c>
      <c r="E45" s="37">
        <v>37</v>
      </c>
      <c r="F45" s="37">
        <v>4</v>
      </c>
      <c r="G45" s="57">
        <v>543</v>
      </c>
      <c r="H45" s="56">
        <v>579.44033000000002</v>
      </c>
      <c r="I45" s="37">
        <v>77.954548000000003</v>
      </c>
      <c r="J45" s="37">
        <v>29.296875</v>
      </c>
      <c r="K45" s="37">
        <v>0</v>
      </c>
      <c r="L45" s="37">
        <v>432.18892</v>
      </c>
      <c r="M45" s="56">
        <v>432.67331799999999</v>
      </c>
      <c r="N45" s="37">
        <v>93.783957999999998</v>
      </c>
      <c r="O45" s="38">
        <v>239.68469099999999</v>
      </c>
      <c r="P45" s="54">
        <f t="shared" si="0"/>
        <v>99.204669000000024</v>
      </c>
      <c r="Q45" s="58">
        <v>287.03384599999998</v>
      </c>
      <c r="R45" s="38">
        <v>63.976652999999999</v>
      </c>
      <c r="S45" s="38">
        <v>156.41548599999999</v>
      </c>
      <c r="T45" s="54">
        <f t="shared" si="1"/>
        <v>66.641706999999997</v>
      </c>
      <c r="U45" s="5"/>
      <c r="V45" s="5"/>
      <c r="W45" s="5"/>
      <c r="X45" s="5"/>
      <c r="Y45" s="5"/>
    </row>
    <row r="46" spans="1:25" x14ac:dyDescent="0.45">
      <c r="A46" s="53"/>
      <c r="B46" s="37">
        <v>41</v>
      </c>
      <c r="C46" s="56">
        <v>526</v>
      </c>
      <c r="D46" s="37">
        <v>66</v>
      </c>
      <c r="E46" s="37">
        <v>37</v>
      </c>
      <c r="F46" s="37">
        <v>0</v>
      </c>
      <c r="G46" s="57">
        <v>420</v>
      </c>
      <c r="H46" s="56">
        <v>387.47035499999998</v>
      </c>
      <c r="I46" s="37">
        <v>53.257573000000001</v>
      </c>
      <c r="J46" s="37">
        <v>44.113050999999999</v>
      </c>
      <c r="K46" s="37">
        <v>0</v>
      </c>
      <c r="L46" s="37">
        <v>290.09972699999997</v>
      </c>
      <c r="M46" s="56">
        <v>346.999999</v>
      </c>
      <c r="N46" s="37">
        <v>43.499184999999997</v>
      </c>
      <c r="O46" s="38">
        <v>200.85360299999999</v>
      </c>
      <c r="P46" s="54">
        <f t="shared" si="0"/>
        <v>102.647211</v>
      </c>
      <c r="Q46" s="58">
        <v>236.80405400000001</v>
      </c>
      <c r="R46" s="38">
        <v>33.349375000000002</v>
      </c>
      <c r="S46" s="38">
        <v>133.64189200000001</v>
      </c>
      <c r="T46" s="54">
        <f t="shared" si="1"/>
        <v>69.812786999999986</v>
      </c>
      <c r="U46" s="5"/>
      <c r="V46" s="5"/>
      <c r="W46" s="5"/>
      <c r="X46" s="5"/>
      <c r="Y46" s="5"/>
    </row>
    <row r="47" spans="1:25" x14ac:dyDescent="0.45">
      <c r="A47" s="55"/>
      <c r="B47" s="37">
        <v>42</v>
      </c>
      <c r="C47" s="56">
        <v>513</v>
      </c>
      <c r="D47" s="37">
        <v>43</v>
      </c>
      <c r="E47" s="37">
        <v>46</v>
      </c>
      <c r="F47" s="37">
        <v>0</v>
      </c>
      <c r="G47" s="57">
        <v>422</v>
      </c>
      <c r="H47" s="56">
        <v>382.81542999999999</v>
      </c>
      <c r="I47" s="37">
        <v>38.277777</v>
      </c>
      <c r="J47" s="37">
        <v>48.584558000000001</v>
      </c>
      <c r="K47" s="37">
        <v>0</v>
      </c>
      <c r="L47" s="37">
        <v>295.95309200000003</v>
      </c>
      <c r="M47" s="56">
        <v>333</v>
      </c>
      <c r="N47" s="37">
        <v>41.744174999999998</v>
      </c>
      <c r="O47" s="38">
        <v>192.75</v>
      </c>
      <c r="P47" s="54">
        <f t="shared" si="0"/>
        <v>98.505825000000016</v>
      </c>
      <c r="Q47" s="58">
        <v>227.25</v>
      </c>
      <c r="R47" s="38">
        <v>32.003867</v>
      </c>
      <c r="S47" s="38">
        <v>128.25</v>
      </c>
      <c r="T47" s="54">
        <f t="shared" si="1"/>
        <v>66.996132999999986</v>
      </c>
      <c r="U47" s="5"/>
      <c r="V47" s="5"/>
      <c r="W47" s="5"/>
      <c r="X47" s="5"/>
      <c r="Y47" s="5"/>
    </row>
    <row r="48" spans="1:25" x14ac:dyDescent="0.45">
      <c r="A48" s="55"/>
      <c r="B48" s="37">
        <v>43</v>
      </c>
      <c r="C48" s="56">
        <v>865</v>
      </c>
      <c r="D48" s="37">
        <v>123</v>
      </c>
      <c r="E48" s="37">
        <v>67</v>
      </c>
      <c r="F48" s="37">
        <v>5</v>
      </c>
      <c r="G48" s="57">
        <v>658</v>
      </c>
      <c r="H48" s="56">
        <v>683.31540399999994</v>
      </c>
      <c r="I48" s="37">
        <v>112.601007</v>
      </c>
      <c r="J48" s="37">
        <v>58.593750999999997</v>
      </c>
      <c r="K48" s="37">
        <v>0</v>
      </c>
      <c r="L48" s="37">
        <v>512.12062800000001</v>
      </c>
      <c r="M48" s="56">
        <v>565.96380899999997</v>
      </c>
      <c r="N48" s="37">
        <v>75.331761999999998</v>
      </c>
      <c r="O48" s="38">
        <v>326.40347400000002</v>
      </c>
      <c r="P48" s="54">
        <f t="shared" si="0"/>
        <v>164.22857299999993</v>
      </c>
      <c r="Q48" s="58">
        <v>385.31900999999999</v>
      </c>
      <c r="R48" s="38">
        <v>56.875897000000002</v>
      </c>
      <c r="S48" s="38">
        <v>216.839369</v>
      </c>
      <c r="T48" s="54">
        <f t="shared" si="1"/>
        <v>111.60374399999998</v>
      </c>
      <c r="U48" s="5"/>
      <c r="V48" s="5"/>
      <c r="W48" s="5"/>
      <c r="X48" s="5"/>
      <c r="Y48" s="5"/>
    </row>
    <row r="49" spans="1:25" x14ac:dyDescent="0.45">
      <c r="A49" s="55"/>
      <c r="B49" s="37">
        <v>44</v>
      </c>
      <c r="C49" s="56">
        <v>1116</v>
      </c>
      <c r="D49" s="37">
        <v>505</v>
      </c>
      <c r="E49" s="37">
        <v>33</v>
      </c>
      <c r="F49" s="37">
        <v>2</v>
      </c>
      <c r="G49" s="57">
        <v>559</v>
      </c>
      <c r="H49" s="56">
        <v>772.36478899999997</v>
      </c>
      <c r="I49" s="37">
        <v>323.36633499999999</v>
      </c>
      <c r="J49" s="37">
        <v>0</v>
      </c>
      <c r="K49" s="37">
        <v>0</v>
      </c>
      <c r="L49" s="37">
        <v>448.99846400000001</v>
      </c>
      <c r="M49" s="56">
        <v>580.000001</v>
      </c>
      <c r="N49" s="37">
        <v>198.93625299999999</v>
      </c>
      <c r="O49" s="38">
        <v>265.52547800000002</v>
      </c>
      <c r="P49" s="54">
        <f t="shared" si="0"/>
        <v>115.53827000000001</v>
      </c>
      <c r="Q49" s="58">
        <v>343.56687899999997</v>
      </c>
      <c r="R49" s="38">
        <v>126.96965</v>
      </c>
      <c r="S49" s="38">
        <v>139.92038199999999</v>
      </c>
      <c r="T49" s="54">
        <f t="shared" si="1"/>
        <v>76.676846999999981</v>
      </c>
      <c r="U49" s="5"/>
      <c r="V49" s="5"/>
      <c r="W49" s="5"/>
      <c r="X49" s="5"/>
      <c r="Y49" s="5"/>
    </row>
    <row r="50" spans="1:25" x14ac:dyDescent="0.45">
      <c r="A50" s="53"/>
      <c r="B50" s="37">
        <v>45</v>
      </c>
      <c r="C50" s="56">
        <v>625</v>
      </c>
      <c r="D50" s="37">
        <v>169</v>
      </c>
      <c r="E50" s="37">
        <v>67</v>
      </c>
      <c r="F50" s="37">
        <v>11</v>
      </c>
      <c r="G50" s="57">
        <v>376</v>
      </c>
      <c r="H50" s="56">
        <v>512.52786700000001</v>
      </c>
      <c r="I50" s="37">
        <v>181.29744299999999</v>
      </c>
      <c r="J50" s="37">
        <v>47.327585999999997</v>
      </c>
      <c r="K50" s="37">
        <v>0</v>
      </c>
      <c r="L50" s="37">
        <v>283.90284300000002</v>
      </c>
      <c r="M50" s="56">
        <v>365.99998799999997</v>
      </c>
      <c r="N50" s="37">
        <v>123.699569</v>
      </c>
      <c r="O50" s="38">
        <v>169.935553</v>
      </c>
      <c r="P50" s="54">
        <f t="shared" si="0"/>
        <v>72.364865999999978</v>
      </c>
      <c r="Q50" s="58">
        <v>217.655226</v>
      </c>
      <c r="R50" s="38">
        <v>79.691608000000002</v>
      </c>
      <c r="S50" s="38">
        <v>90.473567000000003</v>
      </c>
      <c r="T50" s="54">
        <f t="shared" si="1"/>
        <v>47.490050999999994</v>
      </c>
      <c r="U50" s="5"/>
      <c r="V50" s="5"/>
      <c r="W50" s="5"/>
      <c r="X50" s="5"/>
      <c r="Y50" s="5"/>
    </row>
    <row r="51" spans="1:25" x14ac:dyDescent="0.45">
      <c r="A51" s="53"/>
      <c r="B51" s="37">
        <v>46</v>
      </c>
      <c r="C51" s="56">
        <v>612</v>
      </c>
      <c r="D51" s="37">
        <v>108</v>
      </c>
      <c r="E51" s="37">
        <v>17</v>
      </c>
      <c r="F51" s="37">
        <v>1</v>
      </c>
      <c r="G51" s="57">
        <v>486</v>
      </c>
      <c r="H51" s="56">
        <v>492.21294</v>
      </c>
      <c r="I51" s="37">
        <v>98.912572999999995</v>
      </c>
      <c r="J51" s="37">
        <v>11.637931</v>
      </c>
      <c r="K51" s="37">
        <v>0</v>
      </c>
      <c r="L51" s="37">
        <v>381.66244</v>
      </c>
      <c r="M51" s="56">
        <v>277.99991299999999</v>
      </c>
      <c r="N51" s="37">
        <v>95.352174000000005</v>
      </c>
      <c r="O51" s="38">
        <v>127.269068</v>
      </c>
      <c r="P51" s="54">
        <f t="shared" si="0"/>
        <v>55.378670999999997</v>
      </c>
      <c r="Q51" s="58">
        <v>164.675107</v>
      </c>
      <c r="R51" s="38">
        <v>60.857847999999997</v>
      </c>
      <c r="S51" s="38">
        <v>67.065265999999994</v>
      </c>
      <c r="T51" s="54">
        <f t="shared" si="1"/>
        <v>36.751993000000013</v>
      </c>
      <c r="U51" s="5"/>
      <c r="V51" s="5"/>
      <c r="W51" s="5"/>
      <c r="X51" s="5"/>
      <c r="Y51" s="5"/>
    </row>
    <row r="52" spans="1:25" x14ac:dyDescent="0.45">
      <c r="A52" s="53"/>
      <c r="B52" s="37">
        <v>47</v>
      </c>
      <c r="C52" s="56">
        <v>170</v>
      </c>
      <c r="D52" s="37">
        <v>41</v>
      </c>
      <c r="E52" s="37">
        <v>10</v>
      </c>
      <c r="F52" s="37">
        <v>2</v>
      </c>
      <c r="G52" s="57">
        <v>116</v>
      </c>
      <c r="H52" s="56">
        <v>135.824612</v>
      </c>
      <c r="I52" s="37">
        <v>49.146487</v>
      </c>
      <c r="J52" s="37">
        <v>11.044060999999999</v>
      </c>
      <c r="K52" s="37">
        <v>0</v>
      </c>
      <c r="L52" s="37">
        <v>75.634065000000007</v>
      </c>
      <c r="M52" s="56">
        <v>114.999982</v>
      </c>
      <c r="N52" s="37">
        <v>35.542619999999999</v>
      </c>
      <c r="O52" s="38">
        <v>57.704413000000002</v>
      </c>
      <c r="P52" s="54">
        <f t="shared" si="0"/>
        <v>21.752949000000001</v>
      </c>
      <c r="Q52" s="58">
        <v>69.932963000000001</v>
      </c>
      <c r="R52" s="38">
        <v>24.259952999999999</v>
      </c>
      <c r="S52" s="38">
        <v>32.373170000000002</v>
      </c>
      <c r="T52" s="54">
        <f t="shared" si="1"/>
        <v>13.299840000000003</v>
      </c>
      <c r="U52" s="5"/>
      <c r="V52" s="5"/>
      <c r="W52" s="5"/>
      <c r="X52" s="5"/>
      <c r="Y52" s="5"/>
    </row>
    <row r="53" spans="1:25" x14ac:dyDescent="0.45">
      <c r="A53" s="53"/>
      <c r="B53" s="37">
        <v>48</v>
      </c>
      <c r="C53" s="56">
        <v>621</v>
      </c>
      <c r="D53" s="37">
        <v>196</v>
      </c>
      <c r="E53" s="37">
        <v>53</v>
      </c>
      <c r="F53" s="37">
        <v>3</v>
      </c>
      <c r="G53" s="57">
        <v>361</v>
      </c>
      <c r="H53" s="56">
        <v>527.47493799999995</v>
      </c>
      <c r="I53" s="37">
        <v>186.60453699999999</v>
      </c>
      <c r="J53" s="37">
        <v>61.788708</v>
      </c>
      <c r="K53" s="37">
        <v>37.5</v>
      </c>
      <c r="L53" s="37">
        <v>228.24834899999999</v>
      </c>
      <c r="M53" s="56">
        <v>389.99988100000002</v>
      </c>
      <c r="N53" s="37">
        <v>117.78951499999999</v>
      </c>
      <c r="O53" s="38">
        <v>196.14981900000001</v>
      </c>
      <c r="P53" s="54">
        <f t="shared" si="0"/>
        <v>76.060547000000014</v>
      </c>
      <c r="Q53" s="58">
        <v>242.24534199999999</v>
      </c>
      <c r="R53" s="38">
        <v>83.020623999999998</v>
      </c>
      <c r="S53" s="38">
        <v>113.356476</v>
      </c>
      <c r="T53" s="54">
        <f t="shared" si="1"/>
        <v>45.868241999999995</v>
      </c>
      <c r="U53" s="5"/>
      <c r="V53" s="5"/>
      <c r="W53" s="5"/>
      <c r="X53" s="5"/>
      <c r="Y53" s="5"/>
    </row>
    <row r="54" spans="1:25" x14ac:dyDescent="0.45">
      <c r="A54" s="53"/>
      <c r="B54" s="37">
        <v>49</v>
      </c>
      <c r="C54" s="56">
        <v>568</v>
      </c>
      <c r="D54" s="37">
        <v>162</v>
      </c>
      <c r="E54" s="37">
        <v>27</v>
      </c>
      <c r="F54" s="37">
        <v>0</v>
      </c>
      <c r="G54" s="57">
        <v>367</v>
      </c>
      <c r="H54" s="56">
        <v>404.69814500000001</v>
      </c>
      <c r="I54" s="37">
        <v>152.97429600000001</v>
      </c>
      <c r="J54" s="37">
        <v>36.690612999999999</v>
      </c>
      <c r="K54" s="37">
        <v>0</v>
      </c>
      <c r="L54" s="37">
        <v>215.03322600000001</v>
      </c>
      <c r="M54" s="56">
        <v>305.99999000000003</v>
      </c>
      <c r="N54" s="37">
        <v>90.910145</v>
      </c>
      <c r="O54" s="38">
        <v>158.29324</v>
      </c>
      <c r="P54" s="54">
        <f t="shared" si="0"/>
        <v>56.796605000000028</v>
      </c>
      <c r="Q54" s="58">
        <v>187.784178</v>
      </c>
      <c r="R54" s="38">
        <v>63.693218999999999</v>
      </c>
      <c r="S54" s="38">
        <v>90.489288999999999</v>
      </c>
      <c r="T54" s="54">
        <f t="shared" si="1"/>
        <v>33.601669999999999</v>
      </c>
      <c r="U54" s="5"/>
      <c r="V54" s="5"/>
      <c r="W54" s="5"/>
      <c r="X54" s="5"/>
      <c r="Y54" s="5"/>
    </row>
    <row r="55" spans="1:25" x14ac:dyDescent="0.45">
      <c r="A55" s="53"/>
      <c r="B55" s="37">
        <v>50</v>
      </c>
      <c r="C55" s="56">
        <v>893</v>
      </c>
      <c r="D55" s="37">
        <v>202</v>
      </c>
      <c r="E55" s="37">
        <v>36</v>
      </c>
      <c r="F55" s="37">
        <v>0</v>
      </c>
      <c r="G55" s="57">
        <v>650</v>
      </c>
      <c r="H55" s="56">
        <v>652.63064499999996</v>
      </c>
      <c r="I55" s="37">
        <v>226.41031699999999</v>
      </c>
      <c r="J55" s="37">
        <v>28.793104</v>
      </c>
      <c r="K55" s="37">
        <v>0</v>
      </c>
      <c r="L55" s="37">
        <v>367.42722300000003</v>
      </c>
      <c r="M55" s="56">
        <v>436.00001500000002</v>
      </c>
      <c r="N55" s="37">
        <v>110.389084</v>
      </c>
      <c r="O55" s="38">
        <v>249.48557700000001</v>
      </c>
      <c r="P55" s="54">
        <f t="shared" si="0"/>
        <v>76.125354000000044</v>
      </c>
      <c r="Q55" s="58">
        <v>249.78475</v>
      </c>
      <c r="R55" s="38">
        <v>76.996298999999993</v>
      </c>
      <c r="S55" s="38">
        <v>129.34131500000001</v>
      </c>
      <c r="T55" s="54">
        <f t="shared" si="1"/>
        <v>43.447136</v>
      </c>
      <c r="U55" s="5"/>
      <c r="V55" s="5"/>
      <c r="W55" s="5"/>
      <c r="X55" s="5"/>
      <c r="Y55" s="5"/>
    </row>
    <row r="56" spans="1:25" x14ac:dyDescent="0.45">
      <c r="A56" s="53"/>
      <c r="B56" s="37">
        <v>51</v>
      </c>
      <c r="C56" s="56">
        <v>943</v>
      </c>
      <c r="D56" s="37">
        <v>52</v>
      </c>
      <c r="E56" s="37">
        <v>19</v>
      </c>
      <c r="F56" s="37">
        <v>0</v>
      </c>
      <c r="G56" s="57">
        <v>855</v>
      </c>
      <c r="H56" s="56">
        <v>566.88518399999998</v>
      </c>
      <c r="I56" s="37">
        <v>59.620873000000003</v>
      </c>
      <c r="J56" s="37">
        <v>13.275862</v>
      </c>
      <c r="K56" s="37">
        <v>0</v>
      </c>
      <c r="L56" s="37">
        <v>493.98844500000001</v>
      </c>
      <c r="M56" s="56">
        <v>328.99994900000002</v>
      </c>
      <c r="N56" s="37">
        <v>65.934889999999996</v>
      </c>
      <c r="O56" s="38">
        <v>209.976077</v>
      </c>
      <c r="P56" s="54">
        <f t="shared" si="0"/>
        <v>53.088982000000016</v>
      </c>
      <c r="Q56" s="58">
        <v>172.36004199999999</v>
      </c>
      <c r="R56" s="38">
        <v>45.623193999999998</v>
      </c>
      <c r="S56" s="38">
        <v>97.970121000000006</v>
      </c>
      <c r="T56" s="54">
        <f t="shared" si="1"/>
        <v>28.766726999999989</v>
      </c>
      <c r="U56" s="5"/>
      <c r="V56" s="5"/>
      <c r="W56" s="5"/>
      <c r="X56" s="5"/>
      <c r="Y56" s="5"/>
    </row>
    <row r="57" spans="1:25" x14ac:dyDescent="0.45">
      <c r="A57" s="53"/>
      <c r="B57" s="37">
        <v>52</v>
      </c>
      <c r="C57" s="56">
        <v>362</v>
      </c>
      <c r="D57" s="37">
        <v>36</v>
      </c>
      <c r="E57" s="37">
        <v>4</v>
      </c>
      <c r="F57" s="37">
        <v>1</v>
      </c>
      <c r="G57" s="57">
        <v>317</v>
      </c>
      <c r="H57" s="56">
        <v>221.30295000000001</v>
      </c>
      <c r="I57" s="37">
        <v>12.093023000000001</v>
      </c>
      <c r="J57" s="37">
        <v>5.806451</v>
      </c>
      <c r="K57" s="37">
        <v>0</v>
      </c>
      <c r="L57" s="37">
        <v>203.40347</v>
      </c>
      <c r="M57" s="56">
        <v>163.999908</v>
      </c>
      <c r="N57" s="37">
        <v>23.391971000000002</v>
      </c>
      <c r="O57" s="38">
        <v>112.407667</v>
      </c>
      <c r="P57" s="54">
        <f t="shared" si="0"/>
        <v>28.200269999999989</v>
      </c>
      <c r="Q57" s="58">
        <v>75.35736</v>
      </c>
      <c r="R57" s="38">
        <v>13.745969000000001</v>
      </c>
      <c r="S57" s="38">
        <v>45.345319000000003</v>
      </c>
      <c r="T57" s="54">
        <f t="shared" si="1"/>
        <v>16.266071999999994</v>
      </c>
      <c r="U57" s="5"/>
      <c r="V57" s="5"/>
      <c r="W57" s="5"/>
      <c r="X57" s="5"/>
      <c r="Y57" s="5"/>
    </row>
    <row r="58" spans="1:25" x14ac:dyDescent="0.45">
      <c r="A58" s="53"/>
      <c r="B58" s="37">
        <v>53</v>
      </c>
      <c r="C58" s="56">
        <v>974</v>
      </c>
      <c r="D58" s="37">
        <v>113</v>
      </c>
      <c r="E58" s="37">
        <v>26</v>
      </c>
      <c r="F58" s="37">
        <v>4</v>
      </c>
      <c r="G58" s="57">
        <v>829</v>
      </c>
      <c r="H58" s="56">
        <v>590.39617999999996</v>
      </c>
      <c r="I58" s="37">
        <v>43.837209999999999</v>
      </c>
      <c r="J58" s="37">
        <v>34.838709000000001</v>
      </c>
      <c r="K58" s="37">
        <v>0</v>
      </c>
      <c r="L58" s="37">
        <v>511.72027000000003</v>
      </c>
      <c r="M58" s="56">
        <v>383.99998099999999</v>
      </c>
      <c r="N58" s="37">
        <v>53.881554000000001</v>
      </c>
      <c r="O58" s="38">
        <v>264.246486</v>
      </c>
      <c r="P58" s="54">
        <f t="shared" si="0"/>
        <v>65.871940999999993</v>
      </c>
      <c r="Q58" s="58">
        <v>175.68626599999999</v>
      </c>
      <c r="R58" s="38">
        <v>31.530687</v>
      </c>
      <c r="S58" s="38">
        <v>106.128846</v>
      </c>
      <c r="T58" s="54">
        <f t="shared" si="1"/>
        <v>38.026732999999993</v>
      </c>
      <c r="U58" s="5"/>
      <c r="V58" s="5"/>
      <c r="W58" s="5"/>
      <c r="X58" s="5"/>
      <c r="Y58" s="5"/>
    </row>
    <row r="59" spans="1:25" x14ac:dyDescent="0.45">
      <c r="A59" s="53"/>
      <c r="B59" s="37">
        <v>54</v>
      </c>
      <c r="C59" s="56">
        <v>406</v>
      </c>
      <c r="D59" s="37">
        <v>28</v>
      </c>
      <c r="E59" s="37">
        <v>9</v>
      </c>
      <c r="F59" s="37">
        <v>0</v>
      </c>
      <c r="G59" s="57">
        <v>369</v>
      </c>
      <c r="H59" s="56">
        <v>255.18085199999999</v>
      </c>
      <c r="I59" s="37">
        <v>18.048781000000002</v>
      </c>
      <c r="J59" s="37">
        <v>3.6</v>
      </c>
      <c r="K59" s="37">
        <v>0</v>
      </c>
      <c r="L59" s="37">
        <v>233.53206900000001</v>
      </c>
      <c r="M59" s="56">
        <v>160.99992599999999</v>
      </c>
      <c r="N59" s="37">
        <v>34.829192999999997</v>
      </c>
      <c r="O59" s="38">
        <v>96.379838000000007</v>
      </c>
      <c r="P59" s="54">
        <f t="shared" si="0"/>
        <v>29.790894999999978</v>
      </c>
      <c r="Q59" s="58">
        <v>84.116172000000006</v>
      </c>
      <c r="R59" s="38">
        <v>22.227675999999999</v>
      </c>
      <c r="S59" s="38">
        <v>45.124003000000002</v>
      </c>
      <c r="T59" s="54">
        <f t="shared" si="1"/>
        <v>16.764493000000002</v>
      </c>
      <c r="U59" s="5"/>
      <c r="V59" s="5"/>
      <c r="W59" s="5"/>
      <c r="X59" s="5"/>
      <c r="Y59" s="5"/>
    </row>
    <row r="60" spans="1:25" x14ac:dyDescent="0.45">
      <c r="A60" s="53"/>
      <c r="B60" s="37">
        <v>55</v>
      </c>
      <c r="C60" s="56">
        <v>969</v>
      </c>
      <c r="D60" s="37">
        <v>191</v>
      </c>
      <c r="E60" s="37">
        <v>9</v>
      </c>
      <c r="F60" s="37">
        <v>5</v>
      </c>
      <c r="G60" s="57">
        <v>760</v>
      </c>
      <c r="H60" s="56">
        <v>637.62121000000002</v>
      </c>
      <c r="I60" s="37">
        <v>127.2439</v>
      </c>
      <c r="J60" s="37">
        <v>2.8</v>
      </c>
      <c r="K60" s="37">
        <v>0</v>
      </c>
      <c r="L60" s="37">
        <v>503.57731999999999</v>
      </c>
      <c r="M60" s="56">
        <v>378.99991</v>
      </c>
      <c r="N60" s="37">
        <v>81.989236000000005</v>
      </c>
      <c r="O60" s="38">
        <v>226.88178199999999</v>
      </c>
      <c r="P60" s="54">
        <f t="shared" si="0"/>
        <v>70.128892000000008</v>
      </c>
      <c r="Q60" s="58">
        <v>198.01264900000001</v>
      </c>
      <c r="R60" s="38">
        <v>52.324789000000003</v>
      </c>
      <c r="S60" s="38">
        <v>106.223608</v>
      </c>
      <c r="T60" s="54">
        <f t="shared" si="1"/>
        <v>39.464252000000002</v>
      </c>
      <c r="U60" s="5"/>
      <c r="V60" s="5"/>
      <c r="W60" s="5"/>
      <c r="X60" s="5"/>
      <c r="Y60" s="5"/>
    </row>
    <row r="61" spans="1:25" x14ac:dyDescent="0.45">
      <c r="A61" s="53"/>
      <c r="B61" s="37">
        <v>56</v>
      </c>
      <c r="C61" s="56">
        <v>670</v>
      </c>
      <c r="D61" s="37">
        <v>91</v>
      </c>
      <c r="E61" s="37">
        <v>23</v>
      </c>
      <c r="F61" s="37">
        <v>4</v>
      </c>
      <c r="G61" s="57">
        <v>551</v>
      </c>
      <c r="H61" s="56">
        <v>400.29893299999998</v>
      </c>
      <c r="I61" s="37">
        <v>46.373984999999998</v>
      </c>
      <c r="J61" s="37">
        <v>13.894118000000001</v>
      </c>
      <c r="K61" s="37">
        <v>0</v>
      </c>
      <c r="L61" s="37">
        <v>340.03083400000003</v>
      </c>
      <c r="M61" s="56">
        <v>283.00001300000002</v>
      </c>
      <c r="N61" s="37">
        <v>61.221532000000003</v>
      </c>
      <c r="O61" s="38">
        <v>169.413094</v>
      </c>
      <c r="P61" s="54">
        <f t="shared" si="0"/>
        <v>52.365387000000027</v>
      </c>
      <c r="Q61" s="58">
        <v>147.85645199999999</v>
      </c>
      <c r="R61" s="38">
        <v>39.071027999999998</v>
      </c>
      <c r="S61" s="38">
        <v>79.317385999999999</v>
      </c>
      <c r="T61" s="54">
        <f t="shared" si="1"/>
        <v>29.468037999999993</v>
      </c>
      <c r="U61" s="5"/>
      <c r="V61" s="5"/>
      <c r="W61" s="5"/>
      <c r="X61" s="5"/>
      <c r="Y61" s="5"/>
    </row>
    <row r="62" spans="1:25" x14ac:dyDescent="0.45">
      <c r="A62" s="53"/>
      <c r="B62" s="37">
        <v>57</v>
      </c>
      <c r="C62" s="56">
        <v>462</v>
      </c>
      <c r="D62" s="37">
        <v>56</v>
      </c>
      <c r="E62" s="37">
        <v>26</v>
      </c>
      <c r="F62" s="37">
        <v>0</v>
      </c>
      <c r="G62" s="57">
        <v>379</v>
      </c>
      <c r="H62" s="56">
        <v>260.899002</v>
      </c>
      <c r="I62" s="37">
        <v>8.3333329999999997</v>
      </c>
      <c r="J62" s="37">
        <v>24.705883</v>
      </c>
      <c r="K62" s="37">
        <v>0</v>
      </c>
      <c r="L62" s="37">
        <v>227.85978299999999</v>
      </c>
      <c r="M62" s="56">
        <v>196.00001</v>
      </c>
      <c r="N62" s="37">
        <v>42.400778000000003</v>
      </c>
      <c r="O62" s="38">
        <v>117.332037</v>
      </c>
      <c r="P62" s="54">
        <f t="shared" si="0"/>
        <v>36.267195000000001</v>
      </c>
      <c r="Q62" s="58">
        <v>102.402349</v>
      </c>
      <c r="R62" s="38">
        <v>27.059792999999999</v>
      </c>
      <c r="S62" s="38">
        <v>54.933596999999999</v>
      </c>
      <c r="T62" s="54">
        <f t="shared" si="1"/>
        <v>20.408959000000003</v>
      </c>
      <c r="U62" s="5"/>
      <c r="V62" s="5"/>
      <c r="W62" s="5"/>
      <c r="X62" s="5"/>
      <c r="Y62" s="5"/>
    </row>
    <row r="63" spans="1:25" x14ac:dyDescent="0.45">
      <c r="A63" s="53"/>
      <c r="B63" s="37">
        <v>58</v>
      </c>
      <c r="C63" s="56">
        <v>613</v>
      </c>
      <c r="D63" s="37">
        <v>87</v>
      </c>
      <c r="E63" s="37">
        <v>7</v>
      </c>
      <c r="F63" s="37">
        <v>0</v>
      </c>
      <c r="G63" s="57">
        <v>512</v>
      </c>
      <c r="H63" s="56">
        <v>362.42022800000001</v>
      </c>
      <c r="I63" s="37">
        <v>56.569766999999999</v>
      </c>
      <c r="J63" s="37">
        <v>15.124069</v>
      </c>
      <c r="K63" s="37">
        <v>0</v>
      </c>
      <c r="L63" s="37">
        <v>290.726384</v>
      </c>
      <c r="M63" s="56">
        <v>299.99998399999998</v>
      </c>
      <c r="N63" s="37">
        <v>42.094963999999997</v>
      </c>
      <c r="O63" s="38">
        <v>206.442566</v>
      </c>
      <c r="P63" s="54">
        <f t="shared" si="0"/>
        <v>51.46245399999998</v>
      </c>
      <c r="Q63" s="58">
        <v>137.254895</v>
      </c>
      <c r="R63" s="38">
        <v>24.633348999999999</v>
      </c>
      <c r="S63" s="38">
        <v>82.913161000000002</v>
      </c>
      <c r="T63" s="54">
        <f t="shared" si="1"/>
        <v>29.708385000000007</v>
      </c>
      <c r="U63" s="5"/>
      <c r="V63" s="5"/>
      <c r="W63" s="5"/>
      <c r="X63" s="5"/>
      <c r="Y63" s="5"/>
    </row>
    <row r="64" spans="1:25" x14ac:dyDescent="0.45">
      <c r="A64" s="53"/>
      <c r="B64" s="37">
        <v>59</v>
      </c>
      <c r="C64" s="56">
        <v>602</v>
      </c>
      <c r="D64" s="37">
        <v>49</v>
      </c>
      <c r="E64" s="37">
        <v>10</v>
      </c>
      <c r="F64" s="37">
        <v>2</v>
      </c>
      <c r="G64" s="57">
        <v>537</v>
      </c>
      <c r="H64" s="56">
        <v>355.88062500000001</v>
      </c>
      <c r="I64" s="37">
        <v>47.500000999999997</v>
      </c>
      <c r="J64" s="37">
        <v>24.23077</v>
      </c>
      <c r="K64" s="37">
        <v>0</v>
      </c>
      <c r="L64" s="37">
        <v>284.14985999999999</v>
      </c>
      <c r="M64" s="56">
        <v>227.99999600000001</v>
      </c>
      <c r="N64" s="37">
        <v>31.992173999999999</v>
      </c>
      <c r="O64" s="38">
        <v>156.896356</v>
      </c>
      <c r="P64" s="54">
        <f t="shared" si="0"/>
        <v>39.111466000000007</v>
      </c>
      <c r="Q64" s="58">
        <v>104.313723</v>
      </c>
      <c r="R64" s="38">
        <v>18.721346</v>
      </c>
      <c r="S64" s="38">
        <v>63.014004</v>
      </c>
      <c r="T64" s="54">
        <f t="shared" si="1"/>
        <v>22.578372999999999</v>
      </c>
      <c r="U64" s="5"/>
      <c r="V64" s="5"/>
      <c r="W64" s="5"/>
      <c r="X64" s="5"/>
      <c r="Y64" s="5"/>
    </row>
    <row r="65" spans="1:25" x14ac:dyDescent="0.45">
      <c r="A65" s="53"/>
      <c r="B65" s="37">
        <v>60</v>
      </c>
      <c r="C65" s="56">
        <v>1487</v>
      </c>
      <c r="D65" s="37">
        <v>183</v>
      </c>
      <c r="E65" s="37">
        <v>102</v>
      </c>
      <c r="F65" s="37">
        <v>7</v>
      </c>
      <c r="G65" s="57">
        <v>1190</v>
      </c>
      <c r="H65" s="56">
        <v>926.66390999999999</v>
      </c>
      <c r="I65" s="37">
        <v>97.707179999999994</v>
      </c>
      <c r="J65" s="37">
        <v>65.714285000000004</v>
      </c>
      <c r="K65" s="37">
        <v>2.3333330000000001</v>
      </c>
      <c r="L65" s="37">
        <v>720.90908999999999</v>
      </c>
      <c r="M65" s="56">
        <v>390.686105</v>
      </c>
      <c r="N65" s="37">
        <v>54.144571999999997</v>
      </c>
      <c r="O65" s="38">
        <v>271.12674199999998</v>
      </c>
      <c r="P65" s="54">
        <f t="shared" si="0"/>
        <v>65.414791000000037</v>
      </c>
      <c r="Q65" s="58">
        <v>182.32018199999999</v>
      </c>
      <c r="R65" s="38">
        <v>33.884022999999999</v>
      </c>
      <c r="S65" s="38">
        <v>115.47990900000001</v>
      </c>
      <c r="T65" s="54">
        <f t="shared" si="1"/>
        <v>32.956249999999969</v>
      </c>
      <c r="U65" s="5"/>
      <c r="V65" s="5"/>
      <c r="W65" s="5"/>
      <c r="X65" s="5"/>
      <c r="Y65" s="5"/>
    </row>
    <row r="66" spans="1:25" x14ac:dyDescent="0.45">
      <c r="A66" s="53"/>
      <c r="B66" s="37">
        <v>61</v>
      </c>
      <c r="C66" s="56">
        <v>1229</v>
      </c>
      <c r="D66" s="37">
        <v>70</v>
      </c>
      <c r="E66" s="37">
        <v>22</v>
      </c>
      <c r="F66" s="37">
        <v>1</v>
      </c>
      <c r="G66" s="57">
        <v>1130</v>
      </c>
      <c r="H66" s="56">
        <v>475.455533</v>
      </c>
      <c r="I66" s="37">
        <v>22.056075</v>
      </c>
      <c r="J66" s="37">
        <v>4.2105259999999998</v>
      </c>
      <c r="K66" s="37">
        <v>0</v>
      </c>
      <c r="L66" s="37">
        <v>449.18892299999999</v>
      </c>
      <c r="M66" s="56">
        <v>329.74231600000002</v>
      </c>
      <c r="N66" s="37">
        <v>46.773446</v>
      </c>
      <c r="O66" s="38">
        <v>227.75370000000001</v>
      </c>
      <c r="P66" s="54">
        <f t="shared" si="0"/>
        <v>55.215170000000029</v>
      </c>
      <c r="Q66" s="58">
        <v>154.463728</v>
      </c>
      <c r="R66" s="38">
        <v>29.447068999999999</v>
      </c>
      <c r="S66" s="38">
        <v>97.088527999999997</v>
      </c>
      <c r="T66" s="54">
        <f t="shared" si="1"/>
        <v>27.928131000000008</v>
      </c>
      <c r="U66" s="5"/>
      <c r="V66" s="5"/>
      <c r="W66" s="5"/>
      <c r="X66" s="5"/>
      <c r="Y66" s="5"/>
    </row>
    <row r="67" spans="1:25" x14ac:dyDescent="0.45">
      <c r="A67" s="53"/>
      <c r="B67" s="37">
        <v>62</v>
      </c>
      <c r="C67" s="56">
        <v>1747</v>
      </c>
      <c r="D67" s="37">
        <v>176</v>
      </c>
      <c r="E67" s="37">
        <v>46</v>
      </c>
      <c r="F67" s="37">
        <v>6</v>
      </c>
      <c r="G67" s="57">
        <v>1507</v>
      </c>
      <c r="H67" s="56">
        <v>989.08448999999996</v>
      </c>
      <c r="I67" s="37">
        <v>135.515041</v>
      </c>
      <c r="J67" s="37">
        <v>21.208793</v>
      </c>
      <c r="K67" s="37">
        <v>1.6666669999999999</v>
      </c>
      <c r="L67" s="37">
        <v>830.69397000000004</v>
      </c>
      <c r="M67" s="56">
        <v>490.77362699999998</v>
      </c>
      <c r="N67" s="37">
        <v>91.340345999999997</v>
      </c>
      <c r="O67" s="38">
        <v>314.56460900000002</v>
      </c>
      <c r="P67" s="54">
        <f t="shared" si="0"/>
        <v>84.868671999999947</v>
      </c>
      <c r="Q67" s="58">
        <v>252.73657600000001</v>
      </c>
      <c r="R67" s="38">
        <v>62.065539000000001</v>
      </c>
      <c r="S67" s="38">
        <v>145.177966</v>
      </c>
      <c r="T67" s="54">
        <f t="shared" si="1"/>
        <v>45.493071000000015</v>
      </c>
      <c r="U67" s="5"/>
      <c r="V67" s="5"/>
      <c r="W67" s="5"/>
      <c r="X67" s="5"/>
      <c r="Y67" s="5"/>
    </row>
    <row r="68" spans="1:25" x14ac:dyDescent="0.45">
      <c r="A68" s="53"/>
      <c r="B68" s="37">
        <v>63</v>
      </c>
      <c r="C68" s="56">
        <v>1570</v>
      </c>
      <c r="D68" s="37">
        <v>161</v>
      </c>
      <c r="E68" s="37">
        <v>34</v>
      </c>
      <c r="F68" s="37">
        <v>4</v>
      </c>
      <c r="G68" s="57">
        <v>1363</v>
      </c>
      <c r="H68" s="56">
        <v>733.06603399999995</v>
      </c>
      <c r="I68" s="37">
        <v>108.077258</v>
      </c>
      <c r="J68" s="37">
        <v>8.0971659999999996</v>
      </c>
      <c r="K68" s="37">
        <v>0</v>
      </c>
      <c r="L68" s="37">
        <v>616.89159400000005</v>
      </c>
      <c r="M68" s="56">
        <v>460.79765200000003</v>
      </c>
      <c r="N68" s="37">
        <v>83.911411999999999</v>
      </c>
      <c r="O68" s="38">
        <v>296.281184</v>
      </c>
      <c r="P68" s="54">
        <f t="shared" si="0"/>
        <v>80.605056000000047</v>
      </c>
      <c r="Q68" s="58">
        <v>234.82303300000001</v>
      </c>
      <c r="R68" s="38">
        <v>55.074607999999998</v>
      </c>
      <c r="S68" s="38">
        <v>136.10154</v>
      </c>
      <c r="T68" s="54">
        <f t="shared" si="1"/>
        <v>43.646884999999997</v>
      </c>
      <c r="U68" s="5"/>
      <c r="V68" s="5"/>
      <c r="W68" s="5"/>
      <c r="X68" s="5"/>
      <c r="Y68" s="5"/>
    </row>
    <row r="69" spans="1:25" x14ac:dyDescent="0.45">
      <c r="A69" s="53"/>
      <c r="B69" s="37">
        <v>64</v>
      </c>
      <c r="C69" s="56">
        <v>2177</v>
      </c>
      <c r="D69" s="37">
        <v>390</v>
      </c>
      <c r="E69" s="37">
        <v>30</v>
      </c>
      <c r="F69" s="37">
        <v>11</v>
      </c>
      <c r="G69" s="57">
        <v>1726</v>
      </c>
      <c r="H69" s="56">
        <v>1215.0930940000001</v>
      </c>
      <c r="I69" s="37">
        <v>270.64126900000002</v>
      </c>
      <c r="J69" s="37">
        <v>2.5</v>
      </c>
      <c r="K69" s="37">
        <v>9</v>
      </c>
      <c r="L69" s="37">
        <v>932.95181600000001</v>
      </c>
      <c r="M69" s="56">
        <v>618.99992999999995</v>
      </c>
      <c r="N69" s="37">
        <v>154.867808</v>
      </c>
      <c r="O69" s="38">
        <v>352.50565499999999</v>
      </c>
      <c r="P69" s="54">
        <f t="shared" si="0"/>
        <v>111.62646699999999</v>
      </c>
      <c r="Q69" s="58">
        <v>359.08576099999999</v>
      </c>
      <c r="R69" s="38">
        <v>111.442037</v>
      </c>
      <c r="S69" s="38">
        <v>183.302941</v>
      </c>
      <c r="T69" s="54">
        <f t="shared" si="1"/>
        <v>64.340782999999988</v>
      </c>
      <c r="U69" s="5"/>
      <c r="V69" s="5"/>
      <c r="W69" s="5"/>
      <c r="X69" s="5"/>
      <c r="Y69" s="5"/>
    </row>
    <row r="70" spans="1:25" x14ac:dyDescent="0.45">
      <c r="A70" s="53"/>
      <c r="B70" s="37">
        <v>65</v>
      </c>
      <c r="C70" s="56">
        <v>1552</v>
      </c>
      <c r="D70" s="37">
        <v>279</v>
      </c>
      <c r="E70" s="37">
        <v>21</v>
      </c>
      <c r="F70" s="37">
        <v>2</v>
      </c>
      <c r="G70" s="57">
        <v>1241</v>
      </c>
      <c r="H70" s="56">
        <v>898.27376000000004</v>
      </c>
      <c r="I70" s="37">
        <v>201.003184</v>
      </c>
      <c r="J70" s="37">
        <v>2.269231</v>
      </c>
      <c r="K70" s="37">
        <v>1</v>
      </c>
      <c r="L70" s="37">
        <v>694.00133500000004</v>
      </c>
      <c r="M70" s="56">
        <v>656.99995000000001</v>
      </c>
      <c r="N70" s="37">
        <v>161.74282299999999</v>
      </c>
      <c r="O70" s="38">
        <v>376.17074500000001</v>
      </c>
      <c r="P70" s="54">
        <f t="shared" si="0"/>
        <v>119.08638200000001</v>
      </c>
      <c r="Q70" s="58">
        <v>377.97498400000001</v>
      </c>
      <c r="R70" s="38">
        <v>114.753683</v>
      </c>
      <c r="S70" s="38">
        <v>194.38212100000001</v>
      </c>
      <c r="T70" s="54">
        <f t="shared" si="1"/>
        <v>68.839180000000027</v>
      </c>
      <c r="U70" s="5"/>
      <c r="V70" s="5"/>
      <c r="W70" s="5"/>
      <c r="X70" s="5"/>
      <c r="Y70" s="5"/>
    </row>
    <row r="71" spans="1:25" x14ac:dyDescent="0.45">
      <c r="A71" s="53"/>
      <c r="B71" s="37">
        <v>66</v>
      </c>
      <c r="C71" s="56">
        <v>703</v>
      </c>
      <c r="D71" s="37">
        <v>94</v>
      </c>
      <c r="E71" s="37">
        <v>25</v>
      </c>
      <c r="F71" s="37">
        <v>0</v>
      </c>
      <c r="G71" s="57">
        <v>579</v>
      </c>
      <c r="H71" s="56">
        <v>432.35535599999997</v>
      </c>
      <c r="I71" s="37">
        <v>120.063698</v>
      </c>
      <c r="J71" s="37">
        <v>22.5</v>
      </c>
      <c r="K71" s="37">
        <v>0</v>
      </c>
      <c r="L71" s="37">
        <v>289.79166199999997</v>
      </c>
      <c r="M71" s="56">
        <v>214.00000399999999</v>
      </c>
      <c r="N71" s="37">
        <v>42.887748000000002</v>
      </c>
      <c r="O71" s="38">
        <v>136.580207</v>
      </c>
      <c r="P71" s="54">
        <f t="shared" ref="P71:P93" si="2">M71-N71-O71</f>
        <v>34.532049000000001</v>
      </c>
      <c r="Q71" s="58">
        <v>112.11263</v>
      </c>
      <c r="R71" s="38">
        <v>29.675882000000001</v>
      </c>
      <c r="S71" s="38">
        <v>63.725256999999999</v>
      </c>
      <c r="T71" s="54">
        <f t="shared" ref="T71:T93" si="3">Q71-R71-S71</f>
        <v>18.711490999999995</v>
      </c>
      <c r="U71" s="5"/>
      <c r="V71" s="5"/>
      <c r="W71" s="5"/>
      <c r="X71" s="5"/>
      <c r="Y71" s="5"/>
    </row>
    <row r="72" spans="1:25" x14ac:dyDescent="0.45">
      <c r="A72" s="53"/>
      <c r="B72" s="37">
        <v>67</v>
      </c>
      <c r="C72" s="56">
        <v>378</v>
      </c>
      <c r="D72" s="37">
        <v>67</v>
      </c>
      <c r="E72" s="37">
        <v>19</v>
      </c>
      <c r="F72" s="37">
        <v>1</v>
      </c>
      <c r="G72" s="57">
        <v>289</v>
      </c>
      <c r="H72" s="56">
        <v>256.85432300000002</v>
      </c>
      <c r="I72" s="37">
        <v>88.662420999999995</v>
      </c>
      <c r="J72" s="37">
        <v>16.2</v>
      </c>
      <c r="K72" s="37">
        <v>4</v>
      </c>
      <c r="L72" s="37">
        <v>147.99189999999999</v>
      </c>
      <c r="M72" s="56">
        <v>137.99999299999999</v>
      </c>
      <c r="N72" s="37">
        <v>35.608184999999999</v>
      </c>
      <c r="O72" s="38">
        <v>79.216015999999996</v>
      </c>
      <c r="P72" s="54">
        <f t="shared" si="2"/>
        <v>23.175792000000001</v>
      </c>
      <c r="Q72" s="58">
        <v>73.354365000000001</v>
      </c>
      <c r="R72" s="38">
        <v>24.981657999999999</v>
      </c>
      <c r="S72" s="38">
        <v>35.002425000000002</v>
      </c>
      <c r="T72" s="54">
        <f t="shared" si="3"/>
        <v>13.370282000000003</v>
      </c>
      <c r="U72" s="5"/>
      <c r="V72" s="5"/>
      <c r="W72" s="5"/>
      <c r="X72" s="5"/>
      <c r="Y72" s="5"/>
    </row>
    <row r="73" spans="1:25" x14ac:dyDescent="0.45">
      <c r="A73" s="53"/>
      <c r="B73" s="37">
        <v>68</v>
      </c>
      <c r="C73" s="56">
        <v>717</v>
      </c>
      <c r="D73" s="37">
        <v>127</v>
      </c>
      <c r="E73" s="37">
        <v>32</v>
      </c>
      <c r="F73" s="37">
        <v>2</v>
      </c>
      <c r="G73" s="57">
        <v>551</v>
      </c>
      <c r="H73" s="56">
        <v>424.64499000000001</v>
      </c>
      <c r="I73" s="37">
        <v>108.139561</v>
      </c>
      <c r="J73" s="37">
        <v>21.043589999999998</v>
      </c>
      <c r="K73" s="37">
        <v>0</v>
      </c>
      <c r="L73" s="37">
        <v>295.46184599999998</v>
      </c>
      <c r="M73" s="56">
        <v>289.00001099999997</v>
      </c>
      <c r="N73" s="37">
        <v>69.426402999999993</v>
      </c>
      <c r="O73" s="38">
        <v>169.35801799999999</v>
      </c>
      <c r="P73" s="54">
        <f t="shared" si="2"/>
        <v>50.215589999999992</v>
      </c>
      <c r="Q73" s="58">
        <v>158.71073799999999</v>
      </c>
      <c r="R73" s="38">
        <v>47.807955</v>
      </c>
      <c r="S73" s="38">
        <v>81.619630000000001</v>
      </c>
      <c r="T73" s="54">
        <f t="shared" si="3"/>
        <v>29.283152999999999</v>
      </c>
      <c r="U73" s="5"/>
      <c r="V73" s="5"/>
      <c r="W73" s="5"/>
      <c r="X73" s="5"/>
      <c r="Y73" s="5"/>
    </row>
    <row r="74" spans="1:25" x14ac:dyDescent="0.45">
      <c r="A74" s="53"/>
      <c r="B74" s="37">
        <v>69</v>
      </c>
      <c r="C74" s="56">
        <v>666</v>
      </c>
      <c r="D74" s="37">
        <v>182</v>
      </c>
      <c r="E74" s="37">
        <v>16</v>
      </c>
      <c r="F74" s="37">
        <v>6</v>
      </c>
      <c r="G74" s="57">
        <v>461</v>
      </c>
      <c r="H74" s="56">
        <v>330.50867</v>
      </c>
      <c r="I74" s="37">
        <v>63.134331000000003</v>
      </c>
      <c r="J74" s="37">
        <v>10.256411</v>
      </c>
      <c r="K74" s="37">
        <v>0</v>
      </c>
      <c r="L74" s="37">
        <v>257.11792000000003</v>
      </c>
      <c r="M74" s="56">
        <v>222.99991600000001</v>
      </c>
      <c r="N74" s="37">
        <v>52.298464000000003</v>
      </c>
      <c r="O74" s="38">
        <v>129.681048</v>
      </c>
      <c r="P74" s="54">
        <f t="shared" si="2"/>
        <v>41.020404000000013</v>
      </c>
      <c r="Q74" s="58">
        <v>125.175999</v>
      </c>
      <c r="R74" s="38">
        <v>35.462657</v>
      </c>
      <c r="S74" s="38">
        <v>65.805891000000003</v>
      </c>
      <c r="T74" s="54">
        <f t="shared" si="3"/>
        <v>23.907451000000009</v>
      </c>
      <c r="U74" s="5"/>
      <c r="V74" s="5"/>
      <c r="W74" s="5"/>
      <c r="X74" s="5"/>
      <c r="Y74" s="5"/>
    </row>
    <row r="75" spans="1:25" x14ac:dyDescent="0.45">
      <c r="A75" s="53"/>
      <c r="B75" s="37">
        <v>70</v>
      </c>
      <c r="C75" s="56">
        <v>424</v>
      </c>
      <c r="D75" s="37">
        <v>31</v>
      </c>
      <c r="E75" s="37">
        <v>8</v>
      </c>
      <c r="F75" s="37">
        <v>0</v>
      </c>
      <c r="G75" s="57">
        <v>382</v>
      </c>
      <c r="H75" s="56">
        <v>306.41030999999998</v>
      </c>
      <c r="I75" s="37">
        <v>21</v>
      </c>
      <c r="J75" s="37">
        <v>5</v>
      </c>
      <c r="K75" s="37">
        <v>0</v>
      </c>
      <c r="L75" s="37">
        <v>280.41030999999998</v>
      </c>
      <c r="M75" s="56">
        <v>186.99991299999999</v>
      </c>
      <c r="N75" s="37">
        <v>37.476658999999998</v>
      </c>
      <c r="O75" s="38">
        <v>119.348068</v>
      </c>
      <c r="P75" s="54">
        <f t="shared" si="2"/>
        <v>30.175186000000011</v>
      </c>
      <c r="Q75" s="58">
        <v>97.967530999999994</v>
      </c>
      <c r="R75" s="38">
        <v>25.931716000000002</v>
      </c>
      <c r="S75" s="38">
        <v>55.685127999999999</v>
      </c>
      <c r="T75" s="54">
        <f t="shared" si="3"/>
        <v>16.350686999999986</v>
      </c>
      <c r="U75" s="5"/>
      <c r="V75" s="5"/>
      <c r="W75" s="5"/>
      <c r="X75" s="5"/>
      <c r="Y75" s="5"/>
    </row>
    <row r="76" spans="1:25" x14ac:dyDescent="0.45">
      <c r="A76" s="53"/>
      <c r="B76" s="37">
        <v>71</v>
      </c>
      <c r="C76" s="56">
        <v>1212</v>
      </c>
      <c r="D76" s="37">
        <v>219</v>
      </c>
      <c r="E76" s="37">
        <v>45</v>
      </c>
      <c r="F76" s="37">
        <v>0</v>
      </c>
      <c r="G76" s="57">
        <v>940</v>
      </c>
      <c r="H76" s="56">
        <v>777.14145499999995</v>
      </c>
      <c r="I76" s="37">
        <v>146.388059</v>
      </c>
      <c r="J76" s="37">
        <v>15</v>
      </c>
      <c r="K76" s="37">
        <v>0</v>
      </c>
      <c r="L76" s="37">
        <v>615.75341800000001</v>
      </c>
      <c r="M76" s="56">
        <v>436.99981200000002</v>
      </c>
      <c r="N76" s="37">
        <v>98.699860999999999</v>
      </c>
      <c r="O76" s="38">
        <v>266.51446900000002</v>
      </c>
      <c r="P76" s="54">
        <f t="shared" si="2"/>
        <v>71.785482000000002</v>
      </c>
      <c r="Q76" s="58">
        <v>230.41905800000001</v>
      </c>
      <c r="R76" s="38">
        <v>68.774141</v>
      </c>
      <c r="S76" s="38">
        <v>121.61132000000001</v>
      </c>
      <c r="T76" s="54">
        <f t="shared" si="3"/>
        <v>40.033597000000015</v>
      </c>
      <c r="U76" s="5"/>
      <c r="V76" s="5"/>
      <c r="W76" s="5"/>
      <c r="X76" s="5"/>
      <c r="Y76" s="5"/>
    </row>
    <row r="77" spans="1:25" x14ac:dyDescent="0.45">
      <c r="A77" s="53"/>
      <c r="B77" s="37">
        <v>72</v>
      </c>
      <c r="C77" s="56">
        <v>857</v>
      </c>
      <c r="D77" s="37">
        <v>179</v>
      </c>
      <c r="E77" s="37">
        <v>18</v>
      </c>
      <c r="F77" s="37">
        <v>3</v>
      </c>
      <c r="G77" s="57">
        <v>654</v>
      </c>
      <c r="H77" s="56">
        <v>511.44819999999999</v>
      </c>
      <c r="I77" s="37">
        <v>127.611947</v>
      </c>
      <c r="J77" s="37">
        <v>0</v>
      </c>
      <c r="K77" s="37">
        <v>0</v>
      </c>
      <c r="L77" s="37">
        <v>383.83623999999998</v>
      </c>
      <c r="M77" s="56">
        <v>361.99992700000001</v>
      </c>
      <c r="N77" s="37">
        <v>93.406963000000005</v>
      </c>
      <c r="O77" s="38">
        <v>207.79850200000001</v>
      </c>
      <c r="P77" s="54">
        <f t="shared" si="2"/>
        <v>60.794461999999982</v>
      </c>
      <c r="Q77" s="58">
        <v>192.422291</v>
      </c>
      <c r="R77" s="38">
        <v>65.531587000000002</v>
      </c>
      <c r="S77" s="38">
        <v>91.817943</v>
      </c>
      <c r="T77" s="54">
        <f t="shared" si="3"/>
        <v>35.072761</v>
      </c>
      <c r="U77" s="5"/>
      <c r="V77" s="5"/>
      <c r="W77" s="5"/>
      <c r="X77" s="5"/>
      <c r="Y77" s="5"/>
    </row>
    <row r="78" spans="1:25" x14ac:dyDescent="0.45">
      <c r="A78" s="53"/>
      <c r="B78" s="37">
        <v>73</v>
      </c>
      <c r="C78" s="56">
        <v>945</v>
      </c>
      <c r="D78" s="37">
        <v>131</v>
      </c>
      <c r="E78" s="37">
        <v>27</v>
      </c>
      <c r="F78" s="37">
        <v>5</v>
      </c>
      <c r="G78" s="57">
        <v>775</v>
      </c>
      <c r="H78" s="56">
        <v>733.96728900000005</v>
      </c>
      <c r="I78" s="37">
        <v>86.314650999999998</v>
      </c>
      <c r="J78" s="37">
        <v>23.076920999999999</v>
      </c>
      <c r="K78" s="37">
        <v>25</v>
      </c>
      <c r="L78" s="37">
        <v>591.24238000000003</v>
      </c>
      <c r="M78" s="56">
        <v>287.99998099999999</v>
      </c>
      <c r="N78" s="37">
        <v>56.575631000000001</v>
      </c>
      <c r="O78" s="38">
        <v>187.37966700000001</v>
      </c>
      <c r="P78" s="54">
        <f t="shared" si="2"/>
        <v>44.044682999999992</v>
      </c>
      <c r="Q78" s="58">
        <v>162.73795699999999</v>
      </c>
      <c r="R78" s="38">
        <v>38.288558000000002</v>
      </c>
      <c r="S78" s="38">
        <v>97.540099999999995</v>
      </c>
      <c r="T78" s="54">
        <f t="shared" si="3"/>
        <v>26.909299000000004</v>
      </c>
      <c r="U78" s="5"/>
      <c r="V78" s="5"/>
      <c r="W78" s="5"/>
      <c r="X78" s="5"/>
      <c r="Y78" s="5"/>
    </row>
    <row r="79" spans="1:25" x14ac:dyDescent="0.45">
      <c r="A79" s="53"/>
      <c r="B79" s="37">
        <v>74</v>
      </c>
      <c r="C79" s="56">
        <v>1038</v>
      </c>
      <c r="D79" s="37">
        <v>193</v>
      </c>
      <c r="E79" s="37">
        <v>34</v>
      </c>
      <c r="F79" s="37">
        <v>0</v>
      </c>
      <c r="G79" s="57">
        <v>805</v>
      </c>
      <c r="H79" s="56">
        <v>761.03274999999996</v>
      </c>
      <c r="I79" s="37">
        <v>138.685349</v>
      </c>
      <c r="J79" s="37">
        <v>26.923076999999999</v>
      </c>
      <c r="K79" s="37">
        <v>0</v>
      </c>
      <c r="L79" s="37">
        <v>578.75765000000001</v>
      </c>
      <c r="M79" s="56">
        <v>308.99995799999999</v>
      </c>
      <c r="N79" s="37">
        <v>63.290317000000002</v>
      </c>
      <c r="O79" s="38">
        <v>196.34433999999999</v>
      </c>
      <c r="P79" s="54">
        <f t="shared" si="2"/>
        <v>49.365300999999988</v>
      </c>
      <c r="Q79" s="58">
        <v>174.35028600000001</v>
      </c>
      <c r="R79" s="38">
        <v>42.853803999999997</v>
      </c>
      <c r="S79" s="38">
        <v>101.688467</v>
      </c>
      <c r="T79" s="54">
        <f t="shared" si="3"/>
        <v>29.808015000000012</v>
      </c>
      <c r="U79" s="5"/>
      <c r="V79" s="5"/>
      <c r="W79" s="5"/>
      <c r="X79" s="5"/>
      <c r="Y79" s="5"/>
    </row>
    <row r="80" spans="1:25" x14ac:dyDescent="0.45">
      <c r="A80" s="53"/>
      <c r="B80" s="37">
        <v>75</v>
      </c>
      <c r="C80" s="56">
        <v>1075</v>
      </c>
      <c r="D80" s="37">
        <v>184</v>
      </c>
      <c r="E80" s="37">
        <v>24</v>
      </c>
      <c r="F80" s="37">
        <v>3</v>
      </c>
      <c r="G80" s="57">
        <v>859</v>
      </c>
      <c r="H80" s="56">
        <v>573.92957000000001</v>
      </c>
      <c r="I80" s="37">
        <v>188.21120999999999</v>
      </c>
      <c r="J80" s="37">
        <v>5.3125</v>
      </c>
      <c r="K80" s="37">
        <v>0</v>
      </c>
      <c r="L80" s="37">
        <v>380.40588000000002</v>
      </c>
      <c r="M80" s="56">
        <v>319.99995699999999</v>
      </c>
      <c r="N80" s="37">
        <v>75.047141999999994</v>
      </c>
      <c r="O80" s="38">
        <v>186.08944099999999</v>
      </c>
      <c r="P80" s="54">
        <f t="shared" si="2"/>
        <v>58.863373999999993</v>
      </c>
      <c r="Q80" s="58">
        <v>179.624796</v>
      </c>
      <c r="R80" s="38">
        <v>50.888129999999997</v>
      </c>
      <c r="S80" s="38">
        <v>94.430002000000002</v>
      </c>
      <c r="T80" s="54">
        <f t="shared" si="3"/>
        <v>34.306664000000012</v>
      </c>
      <c r="U80" s="5"/>
      <c r="V80" s="5"/>
      <c r="W80" s="5"/>
      <c r="X80" s="5"/>
      <c r="Y80" s="5"/>
    </row>
    <row r="81" spans="1:25" x14ac:dyDescent="0.45">
      <c r="A81" s="53"/>
      <c r="B81" s="37">
        <v>76</v>
      </c>
      <c r="C81" s="56">
        <v>1020</v>
      </c>
      <c r="D81" s="37">
        <v>160</v>
      </c>
      <c r="E81" s="37">
        <v>18</v>
      </c>
      <c r="F81" s="37">
        <v>0</v>
      </c>
      <c r="G81" s="57">
        <v>836</v>
      </c>
      <c r="H81" s="56">
        <v>546.07040400000005</v>
      </c>
      <c r="I81" s="37">
        <v>166.78879000000001</v>
      </c>
      <c r="J81" s="37">
        <v>4.6875</v>
      </c>
      <c r="K81" s="37">
        <v>0</v>
      </c>
      <c r="L81" s="37">
        <v>374.59411399999999</v>
      </c>
      <c r="M81" s="56">
        <v>262.99990300000002</v>
      </c>
      <c r="N81" s="37">
        <v>61.679355000000001</v>
      </c>
      <c r="O81" s="38">
        <v>152.94222400000001</v>
      </c>
      <c r="P81" s="54">
        <f t="shared" si="2"/>
        <v>48.378324000000021</v>
      </c>
      <c r="Q81" s="58">
        <v>147.62909400000001</v>
      </c>
      <c r="R81" s="38">
        <v>41.823672000000002</v>
      </c>
      <c r="S81" s="38">
        <v>77.609639999999999</v>
      </c>
      <c r="T81" s="54">
        <f t="shared" si="3"/>
        <v>28.195782000000008</v>
      </c>
      <c r="U81" s="5"/>
      <c r="V81" s="5"/>
      <c r="W81" s="5"/>
      <c r="X81" s="5"/>
      <c r="Y81" s="5"/>
    </row>
    <row r="82" spans="1:25" x14ac:dyDescent="0.45">
      <c r="A82" s="53"/>
      <c r="B82" s="37">
        <v>77</v>
      </c>
      <c r="C82" s="56">
        <v>721</v>
      </c>
      <c r="D82" s="37">
        <v>117</v>
      </c>
      <c r="E82" s="37">
        <v>46</v>
      </c>
      <c r="F82" s="37">
        <v>2</v>
      </c>
      <c r="G82" s="57">
        <v>553</v>
      </c>
      <c r="H82" s="56">
        <v>459.34261900000001</v>
      </c>
      <c r="I82" s="37">
        <v>41.138210999999998</v>
      </c>
      <c r="J82" s="37">
        <v>14.042553</v>
      </c>
      <c r="K82" s="37">
        <v>0</v>
      </c>
      <c r="L82" s="37">
        <v>404.16184900000002</v>
      </c>
      <c r="M82" s="56">
        <v>375.99995200000001</v>
      </c>
      <c r="N82" s="37">
        <v>74.409755000000004</v>
      </c>
      <c r="O82" s="38">
        <v>201.726958</v>
      </c>
      <c r="P82" s="54">
        <f t="shared" si="2"/>
        <v>99.863238999999993</v>
      </c>
      <c r="Q82" s="58">
        <v>248.876158</v>
      </c>
      <c r="R82" s="38">
        <v>51.821080000000002</v>
      </c>
      <c r="S82" s="38">
        <v>131.30157</v>
      </c>
      <c r="T82" s="54">
        <f t="shared" si="3"/>
        <v>65.753508000000011</v>
      </c>
      <c r="U82" s="5"/>
      <c r="V82" s="5"/>
      <c r="W82" s="5"/>
      <c r="X82" s="5"/>
      <c r="Y82" s="5"/>
    </row>
    <row r="83" spans="1:25" x14ac:dyDescent="0.45">
      <c r="A83" s="53"/>
      <c r="B83" s="37">
        <v>78</v>
      </c>
      <c r="C83" s="56">
        <v>329</v>
      </c>
      <c r="D83" s="37">
        <v>37</v>
      </c>
      <c r="E83" s="37">
        <v>6</v>
      </c>
      <c r="F83" s="37">
        <v>0</v>
      </c>
      <c r="G83" s="57">
        <v>285</v>
      </c>
      <c r="H83" s="56">
        <v>230.84752499999999</v>
      </c>
      <c r="I83" s="37">
        <v>13.55691</v>
      </c>
      <c r="J83" s="37">
        <v>1.9148940000000001</v>
      </c>
      <c r="K83" s="37">
        <v>0</v>
      </c>
      <c r="L83" s="37">
        <v>215.375719</v>
      </c>
      <c r="M83" s="56">
        <v>188.99993599999999</v>
      </c>
      <c r="N83" s="37">
        <v>41.105629</v>
      </c>
      <c r="O83" s="38">
        <v>100.796791</v>
      </c>
      <c r="P83" s="54">
        <f t="shared" si="2"/>
        <v>47.097515999999999</v>
      </c>
      <c r="Q83" s="58">
        <v>129.35888399999999</v>
      </c>
      <c r="R83" s="38">
        <v>30.335414</v>
      </c>
      <c r="S83" s="38">
        <v>67.150771000000006</v>
      </c>
      <c r="T83" s="54">
        <f t="shared" si="3"/>
        <v>31.872698999999983</v>
      </c>
      <c r="U83" s="5"/>
      <c r="V83" s="5"/>
      <c r="W83" s="5"/>
      <c r="X83" s="5"/>
      <c r="Y83" s="5"/>
    </row>
    <row r="84" spans="1:25" x14ac:dyDescent="0.45">
      <c r="A84" s="53"/>
      <c r="B84" s="37">
        <v>79</v>
      </c>
      <c r="C84" s="56">
        <v>806</v>
      </c>
      <c r="D84" s="37">
        <v>267</v>
      </c>
      <c r="E84" s="37">
        <v>31</v>
      </c>
      <c r="F84" s="37">
        <v>2</v>
      </c>
      <c r="G84" s="57">
        <v>499</v>
      </c>
      <c r="H84" s="56">
        <v>360.732687</v>
      </c>
      <c r="I84" s="37">
        <v>128.96035599999999</v>
      </c>
      <c r="J84" s="37">
        <v>20.760235000000002</v>
      </c>
      <c r="K84" s="37">
        <v>0</v>
      </c>
      <c r="L84" s="37">
        <v>211.01210599999999</v>
      </c>
      <c r="M84" s="56">
        <v>345.99997999999999</v>
      </c>
      <c r="N84" s="37">
        <v>93.685056000000003</v>
      </c>
      <c r="O84" s="38">
        <v>167.76151300000001</v>
      </c>
      <c r="P84" s="54">
        <f t="shared" si="2"/>
        <v>84.553410999999983</v>
      </c>
      <c r="Q84" s="58">
        <v>218.802145</v>
      </c>
      <c r="R84" s="38">
        <v>65.473522000000003</v>
      </c>
      <c r="S84" s="38">
        <v>100.117834</v>
      </c>
      <c r="T84" s="54">
        <f t="shared" si="3"/>
        <v>53.210788999999991</v>
      </c>
      <c r="U84" s="5"/>
      <c r="V84" s="5"/>
      <c r="W84" s="5"/>
      <c r="X84" s="5"/>
      <c r="Y84" s="5"/>
    </row>
    <row r="85" spans="1:25" x14ac:dyDescent="0.45">
      <c r="A85" s="53"/>
      <c r="B85" s="37">
        <v>80</v>
      </c>
      <c r="C85" s="56">
        <v>0</v>
      </c>
      <c r="D85" s="37">
        <v>0</v>
      </c>
      <c r="E85" s="37">
        <v>0</v>
      </c>
      <c r="F85" s="37">
        <v>0</v>
      </c>
      <c r="G85" s="57">
        <v>0</v>
      </c>
      <c r="H85" s="56">
        <v>0</v>
      </c>
      <c r="I85" s="37">
        <v>0</v>
      </c>
      <c r="J85" s="37">
        <v>0</v>
      </c>
      <c r="K85" s="37">
        <v>0</v>
      </c>
      <c r="L85" s="37">
        <v>0</v>
      </c>
      <c r="M85" s="56">
        <v>0</v>
      </c>
      <c r="N85" s="37">
        <v>0</v>
      </c>
      <c r="O85" s="38">
        <v>0</v>
      </c>
      <c r="P85" s="54">
        <f t="shared" si="2"/>
        <v>0</v>
      </c>
      <c r="Q85" s="58">
        <v>0</v>
      </c>
      <c r="R85" s="38">
        <v>0</v>
      </c>
      <c r="S85" s="38">
        <v>0</v>
      </c>
      <c r="T85" s="54">
        <f t="shared" si="3"/>
        <v>0</v>
      </c>
      <c r="U85" s="5"/>
      <c r="V85" s="5"/>
      <c r="W85" s="5"/>
      <c r="X85" s="5"/>
      <c r="Y85" s="5"/>
    </row>
    <row r="86" spans="1:25" x14ac:dyDescent="0.45">
      <c r="A86" s="53"/>
      <c r="B86" s="37">
        <v>81</v>
      </c>
      <c r="C86" s="56">
        <v>0</v>
      </c>
      <c r="D86" s="37">
        <v>0</v>
      </c>
      <c r="E86" s="37">
        <v>0</v>
      </c>
      <c r="F86" s="37">
        <v>0</v>
      </c>
      <c r="G86" s="57">
        <v>0</v>
      </c>
      <c r="H86" s="56">
        <v>0</v>
      </c>
      <c r="I86" s="37">
        <v>0</v>
      </c>
      <c r="J86" s="37">
        <v>0</v>
      </c>
      <c r="K86" s="37">
        <v>0</v>
      </c>
      <c r="L86" s="37">
        <v>0</v>
      </c>
      <c r="M86" s="56">
        <v>0</v>
      </c>
      <c r="N86" s="37">
        <v>0</v>
      </c>
      <c r="O86" s="38">
        <v>0</v>
      </c>
      <c r="P86" s="54">
        <f t="shared" si="2"/>
        <v>0</v>
      </c>
      <c r="Q86" s="58">
        <v>0</v>
      </c>
      <c r="R86" s="38">
        <v>0</v>
      </c>
      <c r="S86" s="38">
        <v>0</v>
      </c>
      <c r="T86" s="54">
        <f t="shared" si="3"/>
        <v>0</v>
      </c>
      <c r="U86" s="5"/>
      <c r="V86" s="5"/>
      <c r="W86" s="5"/>
      <c r="X86" s="5"/>
      <c r="Y86" s="5"/>
    </row>
    <row r="87" spans="1:25" x14ac:dyDescent="0.45">
      <c r="A87" s="53"/>
      <c r="B87" s="37">
        <v>82</v>
      </c>
      <c r="C87" s="56">
        <v>698</v>
      </c>
      <c r="D87" s="37">
        <v>159</v>
      </c>
      <c r="E87" s="37">
        <v>86</v>
      </c>
      <c r="F87" s="37">
        <v>2</v>
      </c>
      <c r="G87" s="57">
        <v>441</v>
      </c>
      <c r="H87" s="56">
        <v>551.434302</v>
      </c>
      <c r="I87" s="37">
        <v>68.426721999999998</v>
      </c>
      <c r="J87" s="37">
        <v>97.105262999999994</v>
      </c>
      <c r="K87" s="37">
        <v>0</v>
      </c>
      <c r="L87" s="37">
        <v>385.90231499999999</v>
      </c>
      <c r="M87" s="56">
        <v>419.99998099999999</v>
      </c>
      <c r="N87" s="37">
        <v>103.427013</v>
      </c>
      <c r="O87" s="38">
        <v>215.43551099999999</v>
      </c>
      <c r="P87" s="54">
        <f t="shared" si="2"/>
        <v>101.13745700000001</v>
      </c>
      <c r="Q87" s="58">
        <v>298.62413800000002</v>
      </c>
      <c r="R87" s="38">
        <v>80.148183000000003</v>
      </c>
      <c r="S87" s="38">
        <v>148.031668</v>
      </c>
      <c r="T87" s="54">
        <f t="shared" si="3"/>
        <v>70.444287000000003</v>
      </c>
      <c r="U87" s="5"/>
      <c r="V87" s="5"/>
      <c r="W87" s="5"/>
      <c r="X87" s="5"/>
      <c r="Y87" s="5"/>
    </row>
    <row r="88" spans="1:25" x14ac:dyDescent="0.45">
      <c r="A88" s="53"/>
      <c r="B88" s="37">
        <v>83</v>
      </c>
      <c r="C88" s="56">
        <v>615</v>
      </c>
      <c r="D88" s="37">
        <v>241</v>
      </c>
      <c r="E88" s="37">
        <v>44</v>
      </c>
      <c r="F88" s="37">
        <v>3</v>
      </c>
      <c r="G88" s="57">
        <v>317</v>
      </c>
      <c r="H88" s="56">
        <v>417.13471199999998</v>
      </c>
      <c r="I88" s="37">
        <v>112.94268700000001</v>
      </c>
      <c r="J88" s="37">
        <v>46.465761000000001</v>
      </c>
      <c r="K88" s="37">
        <v>0</v>
      </c>
      <c r="L88" s="37">
        <v>257.72626600000001</v>
      </c>
      <c r="M88" s="56">
        <v>380.999932</v>
      </c>
      <c r="N88" s="37">
        <v>117.363195</v>
      </c>
      <c r="O88" s="38">
        <v>168.68535499999999</v>
      </c>
      <c r="P88" s="54">
        <f t="shared" si="2"/>
        <v>94.951381999999995</v>
      </c>
      <c r="Q88" s="58">
        <v>244.01781600000001</v>
      </c>
      <c r="R88" s="38">
        <v>83.950162000000006</v>
      </c>
      <c r="S88" s="38">
        <v>100.24493699999999</v>
      </c>
      <c r="T88" s="54">
        <f t="shared" si="3"/>
        <v>59.822717000000011</v>
      </c>
      <c r="U88" s="5"/>
      <c r="V88" s="5"/>
      <c r="W88" s="5"/>
      <c r="X88" s="5"/>
      <c r="Y88" s="5"/>
    </row>
    <row r="89" spans="1:25" x14ac:dyDescent="0.45">
      <c r="A89" s="53"/>
      <c r="B89" s="37">
        <v>84</v>
      </c>
      <c r="C89" s="56">
        <v>484</v>
      </c>
      <c r="D89" s="37">
        <v>138</v>
      </c>
      <c r="E89" s="37">
        <v>47</v>
      </c>
      <c r="F89" s="37">
        <v>2</v>
      </c>
      <c r="G89" s="57">
        <v>296</v>
      </c>
      <c r="H89" s="56">
        <v>351.84231299999999</v>
      </c>
      <c r="I89" s="37">
        <v>95.793915999999996</v>
      </c>
      <c r="J89" s="37">
        <v>43.548388000000003</v>
      </c>
      <c r="K89" s="37">
        <v>0</v>
      </c>
      <c r="L89" s="37">
        <v>202.50000700000001</v>
      </c>
      <c r="M89" s="56">
        <v>303.99999200000002</v>
      </c>
      <c r="N89" s="37">
        <v>81.564548000000002</v>
      </c>
      <c r="O89" s="38">
        <v>132.90256099999999</v>
      </c>
      <c r="P89" s="54">
        <f t="shared" si="2"/>
        <v>89.532883000000027</v>
      </c>
      <c r="Q89" s="58">
        <v>214.74871300000001</v>
      </c>
      <c r="R89" s="38">
        <v>61.607264999999998</v>
      </c>
      <c r="S89" s="38">
        <v>92.758972</v>
      </c>
      <c r="T89" s="54">
        <f t="shared" si="3"/>
        <v>60.382476000000025</v>
      </c>
      <c r="U89" s="5"/>
      <c r="V89" s="5"/>
      <c r="W89" s="5"/>
      <c r="X89" s="5"/>
      <c r="Y89" s="5"/>
    </row>
    <row r="90" spans="1:25" x14ac:dyDescent="0.45">
      <c r="A90" s="53"/>
      <c r="B90" s="37">
        <v>85</v>
      </c>
      <c r="C90" s="56">
        <v>501</v>
      </c>
      <c r="D90" s="37">
        <v>107</v>
      </c>
      <c r="E90" s="37">
        <v>83</v>
      </c>
      <c r="F90" s="37">
        <v>1</v>
      </c>
      <c r="G90" s="57">
        <v>304</v>
      </c>
      <c r="H90" s="56">
        <v>354.843569</v>
      </c>
      <c r="I90" s="37">
        <v>79.775531000000001</v>
      </c>
      <c r="J90" s="37">
        <v>71.200717999999995</v>
      </c>
      <c r="K90" s="37">
        <v>0</v>
      </c>
      <c r="L90" s="37">
        <v>203.86731700000001</v>
      </c>
      <c r="M90" s="56">
        <v>353.99997300000001</v>
      </c>
      <c r="N90" s="37">
        <v>100.305581</v>
      </c>
      <c r="O90" s="38">
        <v>154.06287</v>
      </c>
      <c r="P90" s="54">
        <f t="shared" si="2"/>
        <v>99.63152199999999</v>
      </c>
      <c r="Q90" s="58">
        <v>243.69897700000001</v>
      </c>
      <c r="R90" s="38">
        <v>74.418035000000003</v>
      </c>
      <c r="S90" s="38">
        <v>103.011858</v>
      </c>
      <c r="T90" s="54">
        <f t="shared" si="3"/>
        <v>66.269084000000007</v>
      </c>
      <c r="U90" s="5"/>
      <c r="V90" s="5"/>
      <c r="W90" s="5"/>
      <c r="X90" s="5"/>
      <c r="Y90" s="5"/>
    </row>
    <row r="91" spans="1:25" x14ac:dyDescent="0.45">
      <c r="A91" s="53"/>
      <c r="B91" s="37">
        <v>86</v>
      </c>
      <c r="C91" s="56">
        <v>1198</v>
      </c>
      <c r="D91" s="37">
        <v>282</v>
      </c>
      <c r="E91" s="37">
        <v>93</v>
      </c>
      <c r="F91" s="37">
        <v>3</v>
      </c>
      <c r="G91" s="57">
        <v>809</v>
      </c>
      <c r="H91" s="56">
        <v>429.08275600000002</v>
      </c>
      <c r="I91" s="37">
        <v>157.26888700000001</v>
      </c>
      <c r="J91" s="37">
        <v>26.182796</v>
      </c>
      <c r="K91" s="37">
        <v>0</v>
      </c>
      <c r="L91" s="37">
        <v>230.63106999999999</v>
      </c>
      <c r="M91" s="56">
        <v>606.99995999999999</v>
      </c>
      <c r="N91" s="37">
        <v>198.20504</v>
      </c>
      <c r="O91" s="38">
        <v>270.31731600000001</v>
      </c>
      <c r="P91" s="54">
        <f t="shared" si="2"/>
        <v>138.47760399999999</v>
      </c>
      <c r="Q91" s="58">
        <v>370.135087</v>
      </c>
      <c r="R91" s="38">
        <v>138.743528</v>
      </c>
      <c r="S91" s="38">
        <v>147.838212</v>
      </c>
      <c r="T91" s="54">
        <f t="shared" si="3"/>
        <v>83.553347000000002</v>
      </c>
      <c r="U91" s="5"/>
      <c r="V91" s="5"/>
      <c r="W91" s="5"/>
      <c r="X91" s="5"/>
      <c r="Y91" s="5"/>
    </row>
    <row r="92" spans="1:25" x14ac:dyDescent="0.45">
      <c r="A92" s="53"/>
      <c r="B92" s="37">
        <v>87</v>
      </c>
      <c r="C92" s="56">
        <v>662</v>
      </c>
      <c r="D92" s="37">
        <v>235</v>
      </c>
      <c r="E92" s="37">
        <v>63</v>
      </c>
      <c r="F92" s="37">
        <v>11</v>
      </c>
      <c r="G92" s="57">
        <v>351</v>
      </c>
      <c r="H92" s="56">
        <v>472.84534300000001</v>
      </c>
      <c r="I92" s="37">
        <v>205.21981500000001</v>
      </c>
      <c r="J92" s="37">
        <v>40.320833999999998</v>
      </c>
      <c r="K92" s="37">
        <v>25</v>
      </c>
      <c r="L92" s="37">
        <v>198.97135299999999</v>
      </c>
      <c r="M92" s="56">
        <v>390.99988200000001</v>
      </c>
      <c r="N92" s="37">
        <v>128.698881</v>
      </c>
      <c r="O92" s="38">
        <v>165.79358400000001</v>
      </c>
      <c r="P92" s="54">
        <f t="shared" si="2"/>
        <v>96.507417000000032</v>
      </c>
      <c r="Q92" s="58">
        <v>258.92702600000001</v>
      </c>
      <c r="R92" s="38">
        <v>93.396062999999998</v>
      </c>
      <c r="S92" s="38">
        <v>102.76793600000001</v>
      </c>
      <c r="T92" s="54">
        <f t="shared" si="3"/>
        <v>62.763027000000008</v>
      </c>
      <c r="U92" s="5"/>
      <c r="V92" s="5"/>
      <c r="W92" s="5"/>
      <c r="X92" s="5"/>
      <c r="Y92" s="5"/>
    </row>
    <row r="93" spans="1:25" x14ac:dyDescent="0.45">
      <c r="A93" s="53"/>
      <c r="B93" s="37">
        <v>88</v>
      </c>
      <c r="C93" s="56">
        <v>983</v>
      </c>
      <c r="D93" s="37">
        <v>264</v>
      </c>
      <c r="E93" s="37">
        <v>93</v>
      </c>
      <c r="F93" s="37">
        <v>6</v>
      </c>
      <c r="G93" s="57">
        <v>611</v>
      </c>
      <c r="H93" s="56">
        <v>646.10909100000003</v>
      </c>
      <c r="I93" s="37">
        <v>251.969787</v>
      </c>
      <c r="J93" s="37">
        <v>60.558619999999998</v>
      </c>
      <c r="K93" s="37">
        <v>15</v>
      </c>
      <c r="L93" s="37">
        <v>318.58069</v>
      </c>
      <c r="M93" s="56">
        <v>584.999865</v>
      </c>
      <c r="N93" s="37">
        <v>190.56680800000001</v>
      </c>
      <c r="O93" s="38">
        <v>253.83731599999999</v>
      </c>
      <c r="P93" s="54">
        <f t="shared" si="2"/>
        <v>140.59574099999998</v>
      </c>
      <c r="Q93" s="58">
        <v>384.38752299999999</v>
      </c>
      <c r="R93" s="38">
        <v>137.83135999999999</v>
      </c>
      <c r="S93" s="38">
        <v>155.79640800000001</v>
      </c>
      <c r="T93" s="54">
        <f t="shared" si="3"/>
        <v>90.759754999999984</v>
      </c>
      <c r="U93" s="5"/>
      <c r="V93" s="5"/>
      <c r="W93" s="5"/>
      <c r="X93" s="5"/>
      <c r="Y93" s="5"/>
    </row>
    <row r="94" spans="1:25" x14ac:dyDescent="0.45">
      <c r="L94" s="69"/>
      <c r="M94" s="75"/>
      <c r="N94" s="69"/>
      <c r="O94" s="69"/>
      <c r="P94" s="76"/>
      <c r="Q94" s="75"/>
      <c r="R94" s="69"/>
      <c r="S94" s="69"/>
      <c r="T94" s="76"/>
      <c r="U94" s="5"/>
      <c r="V94" s="5"/>
      <c r="W94" s="5"/>
      <c r="X94" s="5"/>
      <c r="Y94" s="5"/>
    </row>
    <row r="95" spans="1:25" x14ac:dyDescent="0.45">
      <c r="B95" s="33" t="s">
        <v>4</v>
      </c>
      <c r="C95" s="39">
        <f>SUM(C6:C93)</f>
        <v>60269</v>
      </c>
      <c r="D95" s="67">
        <f t="shared" ref="D95:T95" si="4">SUM(D6:D93)</f>
        <v>16218</v>
      </c>
      <c r="E95" s="67">
        <f t="shared" si="4"/>
        <v>2998</v>
      </c>
      <c r="F95" s="67">
        <f t="shared" si="4"/>
        <v>220</v>
      </c>
      <c r="G95" s="68">
        <f t="shared" si="4"/>
        <v>40350</v>
      </c>
      <c r="H95" s="67">
        <f t="shared" si="4"/>
        <v>39304.669812999993</v>
      </c>
      <c r="I95" s="67">
        <f t="shared" si="4"/>
        <v>11266.717714</v>
      </c>
      <c r="J95" s="67">
        <f t="shared" si="4"/>
        <v>2153.9321999999997</v>
      </c>
      <c r="K95" s="67">
        <f t="shared" si="4"/>
        <v>222.00000199999999</v>
      </c>
      <c r="L95" s="70">
        <f t="shared" si="4"/>
        <v>25394.019829999994</v>
      </c>
      <c r="M95" s="77">
        <f t="shared" si="4"/>
        <v>27956.856827000003</v>
      </c>
      <c r="N95" s="78">
        <f t="shared" si="4"/>
        <v>9161.7148440000037</v>
      </c>
      <c r="O95" s="78">
        <f t="shared" si="4"/>
        <v>13381.801302000002</v>
      </c>
      <c r="P95" s="79">
        <f t="shared" si="4"/>
        <v>5413.3406809999979</v>
      </c>
      <c r="Q95" s="77">
        <f t="shared" si="4"/>
        <v>17340.400020999998</v>
      </c>
      <c r="R95" s="78">
        <f t="shared" si="4"/>
        <v>6478.9041160000015</v>
      </c>
      <c r="S95" s="78">
        <f t="shared" si="4"/>
        <v>7476.6112029999967</v>
      </c>
      <c r="T95" s="79">
        <f t="shared" si="4"/>
        <v>3384.8847019999998</v>
      </c>
      <c r="U95" s="5"/>
      <c r="V95" s="5"/>
      <c r="W95" s="5"/>
      <c r="X95" s="5"/>
      <c r="Y95" s="5"/>
    </row>
  </sheetData>
  <sheetProtection sheet="1" objects="1" scenarios="1" selectLockedCells="1"/>
  <protectedRanges>
    <protectedRange sqref="A6:A93" name="Range1"/>
  </protectedRanges>
  <mergeCells count="5">
    <mergeCell ref="A1:L1"/>
    <mergeCell ref="C4:G4"/>
    <mergeCell ref="H4:L4"/>
    <mergeCell ref="Q4:T4"/>
    <mergeCell ref="M4:P4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4"/>
  <sheetViews>
    <sheetView zoomScaleNormal="100" workbookViewId="0">
      <selection activeCell="A3" sqref="A3:J4"/>
    </sheetView>
  </sheetViews>
  <sheetFormatPr defaultColWidth="9.1640625" defaultRowHeight="12.9" x14ac:dyDescent="0.5"/>
  <cols>
    <col min="1" max="1" width="11.5546875" style="44" customWidth="1"/>
    <col min="2" max="2" width="13.71875" style="44" customWidth="1"/>
    <col min="3" max="4" width="6.27734375" style="44" bestFit="1" customWidth="1"/>
    <col min="5" max="7" width="6.27734375" style="44" customWidth="1"/>
    <col min="8" max="9" width="9.77734375" style="44" bestFit="1" customWidth="1"/>
    <col min="10" max="10" width="8.5546875" style="44" customWidth="1"/>
    <col min="11" max="11" width="10.1640625" style="44" bestFit="1" customWidth="1"/>
    <col min="12" max="12" width="7.27734375" style="44" bestFit="1" customWidth="1"/>
    <col min="13" max="13" width="10.1640625" style="44" bestFit="1" customWidth="1"/>
    <col min="14" max="14" width="8" style="44" bestFit="1" customWidth="1"/>
    <col min="15" max="15" width="9.77734375" style="44" bestFit="1" customWidth="1"/>
    <col min="16" max="16" width="8" style="44" customWidth="1"/>
    <col min="17" max="17" width="9.77734375" style="44" bestFit="1" customWidth="1"/>
    <col min="18" max="18" width="8" style="44" customWidth="1"/>
    <col min="19" max="19" width="8" style="44" bestFit="1" customWidth="1"/>
    <col min="20" max="20" width="8" style="44" customWidth="1"/>
    <col min="21" max="21" width="13.1640625" style="44" customWidth="1"/>
    <col min="22" max="23" width="8" style="44" bestFit="1" customWidth="1"/>
    <col min="24" max="24" width="8" style="44" customWidth="1"/>
    <col min="25" max="25" width="10.1640625" style="44" bestFit="1" customWidth="1"/>
    <col min="26" max="26" width="6.44140625" style="44" bestFit="1" customWidth="1"/>
    <col min="27" max="27" width="9.1640625" style="44" bestFit="1" customWidth="1"/>
    <col min="28" max="28" width="7.44140625" style="44" bestFit="1" customWidth="1"/>
    <col min="29" max="29" width="6.83203125" style="44" bestFit="1" customWidth="1"/>
    <col min="30" max="30" width="5.44140625" style="44" bestFit="1" customWidth="1"/>
    <col min="31" max="16384" width="9.1640625" style="44"/>
  </cols>
  <sheetData>
    <row r="1" spans="1:18" s="49" customFormat="1" ht="14.4" x14ac:dyDescent="0.55000000000000004">
      <c r="A1" s="48" t="s">
        <v>1</v>
      </c>
      <c r="B1" s="48"/>
      <c r="J1" s="50" t="s">
        <v>33</v>
      </c>
      <c r="K1" s="51">
        <f>H8/F7</f>
        <v>15067.25</v>
      </c>
    </row>
    <row r="2" spans="1:18" s="49" customFormat="1" ht="14.4" x14ac:dyDescent="0.55000000000000004">
      <c r="A2" s="48" t="s">
        <v>52</v>
      </c>
      <c r="B2" s="48"/>
    </row>
    <row r="3" spans="1:18" s="49" customFormat="1" ht="14.4" x14ac:dyDescent="0.55000000000000004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8" s="49" customFormat="1" ht="14.4" x14ac:dyDescent="0.55000000000000004">
      <c r="A4" s="89"/>
      <c r="B4" s="89"/>
      <c r="C4" s="89"/>
      <c r="D4" s="89"/>
      <c r="E4" s="89"/>
      <c r="F4" s="89"/>
      <c r="G4" s="89"/>
      <c r="H4" s="89"/>
      <c r="I4" s="89"/>
      <c r="J4" s="89"/>
    </row>
    <row r="5" spans="1:18" s="46" customFormat="1" x14ac:dyDescent="0.5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8" x14ac:dyDescent="0.5">
      <c r="C6" s="101" t="s">
        <v>30</v>
      </c>
      <c r="D6" s="102"/>
      <c r="E6" s="102"/>
      <c r="F6" s="102"/>
      <c r="G6" s="102"/>
      <c r="H6" s="103"/>
      <c r="I6" s="104" t="s">
        <v>32</v>
      </c>
      <c r="J6" s="102"/>
      <c r="K6" s="102"/>
      <c r="L6" s="102"/>
      <c r="M6" s="102"/>
      <c r="N6" s="105"/>
      <c r="O6" s="46"/>
      <c r="P6" s="46"/>
      <c r="Q6" s="46"/>
      <c r="R6" s="46"/>
    </row>
    <row r="7" spans="1:18" ht="13.2" thickBot="1" x14ac:dyDescent="0.55000000000000004">
      <c r="A7" s="6" t="s">
        <v>29</v>
      </c>
      <c r="B7" s="6" t="s">
        <v>28</v>
      </c>
      <c r="C7" s="98">
        <v>1</v>
      </c>
      <c r="D7" s="99">
        <v>2</v>
      </c>
      <c r="E7" s="99">
        <v>3</v>
      </c>
      <c r="F7" s="99">
        <v>4</v>
      </c>
      <c r="G7" s="100" t="s">
        <v>3</v>
      </c>
      <c r="H7" s="100" t="s">
        <v>4</v>
      </c>
      <c r="I7" s="98">
        <f>C7</f>
        <v>1</v>
      </c>
      <c r="J7" s="99">
        <f>D7</f>
        <v>2</v>
      </c>
      <c r="K7" s="99">
        <f>E7</f>
        <v>3</v>
      </c>
      <c r="L7" s="99">
        <f>F7</f>
        <v>4</v>
      </c>
      <c r="M7" s="100" t="s">
        <v>3</v>
      </c>
      <c r="N7" s="100" t="s">
        <v>4</v>
      </c>
    </row>
    <row r="8" spans="1:18" x14ac:dyDescent="0.5">
      <c r="A8" s="91" t="s">
        <v>16</v>
      </c>
      <c r="B8" s="28" t="s">
        <v>15</v>
      </c>
      <c r="C8" s="8">
        <f>SUMIF(Assignments!$A$6:$A$93,"=1",Assignments!$C$6:$C$93)</f>
        <v>0</v>
      </c>
      <c r="D8" s="9">
        <f>SUMIF(Assignments!$A$6:$A$93,"=2",Assignments!$C$6:$C$93)</f>
        <v>0</v>
      </c>
      <c r="E8" s="9">
        <f>SUMIF(Assignments!$A$6:$A$93,"=3",Assignments!$C$6:$C$93)</f>
        <v>0</v>
      </c>
      <c r="F8" s="9">
        <f>SUMIF(Assignments!$A$6:$A$93,"=4",Assignments!$C$6:$C$93)</f>
        <v>0</v>
      </c>
      <c r="G8" s="10">
        <f>H8-SUM(C8:F8)</f>
        <v>60269</v>
      </c>
      <c r="H8" s="10">
        <f>Assignments!C95</f>
        <v>60269</v>
      </c>
      <c r="I8" s="11"/>
      <c r="J8" s="12"/>
      <c r="K8" s="12"/>
      <c r="L8" s="12"/>
      <c r="M8" s="41"/>
      <c r="N8" s="13"/>
      <c r="P8" s="7"/>
    </row>
    <row r="9" spans="1:18" ht="25.8" x14ac:dyDescent="0.5">
      <c r="A9" s="92"/>
      <c r="B9" s="29" t="s">
        <v>31</v>
      </c>
      <c r="C9" s="14">
        <f t="shared" ref="C9:F9" si="0">C8-$K$1</f>
        <v>-15067.25</v>
      </c>
      <c r="D9" s="15">
        <f t="shared" si="0"/>
        <v>-15067.25</v>
      </c>
      <c r="E9" s="15">
        <f t="shared" si="0"/>
        <v>-15067.25</v>
      </c>
      <c r="F9" s="15">
        <f t="shared" si="0"/>
        <v>-15067.25</v>
      </c>
      <c r="G9" s="16"/>
      <c r="H9" s="16">
        <f>MAX(C9:F9)-MIN(C9:F9)</f>
        <v>0</v>
      </c>
      <c r="I9" s="81">
        <f>C9/$K$1</f>
        <v>-1</v>
      </c>
      <c r="J9" s="82">
        <f>D9/$K$1</f>
        <v>-1</v>
      </c>
      <c r="K9" s="82">
        <f>E9/$K$1</f>
        <v>-1</v>
      </c>
      <c r="L9" s="82">
        <f>F9/$K$1</f>
        <v>-1</v>
      </c>
      <c r="M9" s="42"/>
      <c r="N9" s="27">
        <f>H9/$K$1</f>
        <v>0</v>
      </c>
      <c r="P9" s="7"/>
    </row>
    <row r="10" spans="1:18" x14ac:dyDescent="0.5">
      <c r="A10" s="92"/>
      <c r="B10" s="30" t="s">
        <v>20</v>
      </c>
      <c r="C10" s="14">
        <f>SUMIF(Assignments!$A$6:$A$93,"=1",Assignments!$D$6:$D$93)</f>
        <v>0</v>
      </c>
      <c r="D10" s="15">
        <f>SUMIF(Assignments!$A$6:$A$93,"=2",Assignments!$D$6:$D$93)</f>
        <v>0</v>
      </c>
      <c r="E10" s="15">
        <f>SUMIF(Assignments!$A$6:$A$93,"=3",Assignments!$D$6:$D$93)</f>
        <v>0</v>
      </c>
      <c r="F10" s="15">
        <f>SUMIF(Assignments!$A$6:$A$93,"=4",Assignments!$D$6:$D$93)</f>
        <v>0</v>
      </c>
      <c r="G10" s="16">
        <f>H10-SUM(C10:F10)</f>
        <v>16218</v>
      </c>
      <c r="H10" s="94">
        <v>16218</v>
      </c>
      <c r="I10" s="17" t="e">
        <f>C10/C$8</f>
        <v>#DIV/0!</v>
      </c>
      <c r="J10" s="18" t="e">
        <f>D10/D$8</f>
        <v>#DIV/0!</v>
      </c>
      <c r="K10" s="18" t="e">
        <f>E10/E$8</f>
        <v>#DIV/0!</v>
      </c>
      <c r="L10" s="18" t="e">
        <f>F10/F$8</f>
        <v>#DIV/0!</v>
      </c>
      <c r="M10" s="42">
        <f>IF(G10&gt;0,G10/G$8,"")</f>
        <v>0.26909356385538169</v>
      </c>
      <c r="N10" s="19">
        <f>H10/H$8</f>
        <v>0.26909356385538169</v>
      </c>
      <c r="P10" s="7"/>
    </row>
    <row r="11" spans="1:18" x14ac:dyDescent="0.5">
      <c r="A11" s="92"/>
      <c r="B11" s="30" t="s">
        <v>0</v>
      </c>
      <c r="C11" s="14">
        <f>SUMIF(Assignments!$A$6:$A$93,"=1",Assignments!$E$6:$E$93)</f>
        <v>0</v>
      </c>
      <c r="D11" s="15">
        <f>SUMIF(Assignments!$A$6:$A$93,"=2",Assignments!$E$6:$E$93)</f>
        <v>0</v>
      </c>
      <c r="E11" s="15">
        <f>SUMIF(Assignments!$A$6:$A$93,"=3",Assignments!$E$6:$E$93)</f>
        <v>0</v>
      </c>
      <c r="F11" s="15">
        <f>SUMIF(Assignments!$A$6:$A$93,"=4",Assignments!$E$6:$E$93)</f>
        <v>0</v>
      </c>
      <c r="G11" s="16">
        <f>H11-SUM(C11:F11)</f>
        <v>2998</v>
      </c>
      <c r="H11" s="94">
        <v>2998</v>
      </c>
      <c r="I11" s="17" t="e">
        <f>C11/C$8</f>
        <v>#DIV/0!</v>
      </c>
      <c r="J11" s="18" t="e">
        <f>D11/D$8</f>
        <v>#DIV/0!</v>
      </c>
      <c r="K11" s="18" t="e">
        <f>E11/E$8</f>
        <v>#DIV/0!</v>
      </c>
      <c r="L11" s="18" t="e">
        <f>F11/F$8</f>
        <v>#DIV/0!</v>
      </c>
      <c r="M11" s="42">
        <f>IF(G11&gt;0,G11/G$8,"")</f>
        <v>4.9743649305613168E-2</v>
      </c>
      <c r="N11" s="19">
        <f>H11/H$8</f>
        <v>4.9743649305613168E-2</v>
      </c>
      <c r="P11" s="7"/>
    </row>
    <row r="12" spans="1:18" x14ac:dyDescent="0.5">
      <c r="A12" s="92"/>
      <c r="B12" s="30" t="s">
        <v>47</v>
      </c>
      <c r="C12" s="14">
        <f>SUMIF(Assignments!$A$6:$A$93,"=1",Assignments!$F$6:$F$93)</f>
        <v>0</v>
      </c>
      <c r="D12" s="15">
        <f>SUMIF(Assignments!$A$6:$A$93,"=2",Assignments!$F$6:$F$93)</f>
        <v>0</v>
      </c>
      <c r="E12" s="15">
        <f>SUMIF(Assignments!$A$6:$A$93,"=3",Assignments!$F$6:$F$93)</f>
        <v>0</v>
      </c>
      <c r="F12" s="15">
        <f>SUMIF(Assignments!$A$6:$A$93,"=4",Assignments!$F$6:$F$93)</f>
        <v>0</v>
      </c>
      <c r="G12" s="16">
        <f>H12-SUM(C12:F12)</f>
        <v>220</v>
      </c>
      <c r="H12" s="94">
        <v>220</v>
      </c>
      <c r="I12" s="17" t="e">
        <f>C12/C$8</f>
        <v>#DIV/0!</v>
      </c>
      <c r="J12" s="18" t="e">
        <f>D12/D$8</f>
        <v>#DIV/0!</v>
      </c>
      <c r="K12" s="18" t="e">
        <f>E12/E$8</f>
        <v>#DIV/0!</v>
      </c>
      <c r="L12" s="18" t="e">
        <f>F12/F$8</f>
        <v>#DIV/0!</v>
      </c>
      <c r="M12" s="42">
        <f>IF(G12&gt;0,G12/G$8,"")</f>
        <v>3.6503011498448621E-3</v>
      </c>
      <c r="N12" s="19">
        <f>H12/H$8</f>
        <v>3.6503011498448621E-3</v>
      </c>
      <c r="P12" s="7"/>
    </row>
    <row r="13" spans="1:18" ht="13.2" thickBot="1" x14ac:dyDescent="0.55000000000000004">
      <c r="A13" s="92"/>
      <c r="B13" s="30" t="s">
        <v>18</v>
      </c>
      <c r="C13" s="14">
        <f>SUMIF(Assignments!$A$6:$A$93,"=1",Assignments!$G$6:$G$93)</f>
        <v>0</v>
      </c>
      <c r="D13" s="15">
        <f>SUMIF(Assignments!$A$6:$A$93,"=2",Assignments!$G$6:$G$93)</f>
        <v>0</v>
      </c>
      <c r="E13" s="15">
        <f>SUMIF(Assignments!$A$6:$A$93,"=3",Assignments!$G$6:$G$93)</f>
        <v>0</v>
      </c>
      <c r="F13" s="15">
        <f>SUMIF(Assignments!$A$6:$A$93,"=4",Assignments!$G$6:$G$93)</f>
        <v>0</v>
      </c>
      <c r="G13" s="16">
        <f>H13-SUM(C13:F13)</f>
        <v>40350</v>
      </c>
      <c r="H13" s="95">
        <v>40350</v>
      </c>
      <c r="I13" s="17" t="e">
        <f>C13/C$8</f>
        <v>#DIV/0!</v>
      </c>
      <c r="J13" s="18" t="e">
        <f>D13/D$8</f>
        <v>#DIV/0!</v>
      </c>
      <c r="K13" s="18" t="e">
        <f>E13/E$8</f>
        <v>#DIV/0!</v>
      </c>
      <c r="L13" s="18" t="e">
        <f>F13/F$8</f>
        <v>#DIV/0!</v>
      </c>
      <c r="M13" s="32">
        <f>IF(G13&gt;0,G13/G$8,"")</f>
        <v>0.66949841543745536</v>
      </c>
      <c r="N13" s="19">
        <f>H13/H$8</f>
        <v>0.66949841543745536</v>
      </c>
      <c r="P13" s="7"/>
    </row>
    <row r="14" spans="1:18" x14ac:dyDescent="0.5">
      <c r="A14" s="91" t="s">
        <v>21</v>
      </c>
      <c r="B14" s="28" t="s">
        <v>17</v>
      </c>
      <c r="C14" s="8">
        <f>SUMIF(Assignments!$A$6:$A$93,"=1",Assignments!$H$6:$H$93)</f>
        <v>0</v>
      </c>
      <c r="D14" s="9">
        <f>SUMIF(Assignments!$A$6:$A$93,"=2",Assignments!$H$6:$H$93)</f>
        <v>0</v>
      </c>
      <c r="E14" s="9">
        <f>SUMIF(Assignments!$A$6:$A$93,"=3",Assignments!$H$6:$H$93)</f>
        <v>0</v>
      </c>
      <c r="F14" s="9">
        <f>SUMIF(Assignments!$A$6:$A$93,"=4",Assignments!$H$6:$H$93)</f>
        <v>0</v>
      </c>
      <c r="G14" s="10">
        <f>H14-SUM(C14:F14)</f>
        <v>39304.669812999993</v>
      </c>
      <c r="H14" s="96">
        <v>39304.669812999993</v>
      </c>
      <c r="I14" s="11"/>
      <c r="J14" s="12"/>
      <c r="K14" s="12"/>
      <c r="L14" s="12"/>
      <c r="M14" s="43"/>
      <c r="N14" s="26"/>
      <c r="P14" s="7"/>
    </row>
    <row r="15" spans="1:18" x14ac:dyDescent="0.5">
      <c r="A15" s="92"/>
      <c r="B15" s="30" t="s">
        <v>23</v>
      </c>
      <c r="C15" s="14">
        <f>SUMIF(Assignments!$A$6:$A$93,"=1",Assignments!$I$6:$I$93)</f>
        <v>0</v>
      </c>
      <c r="D15" s="15">
        <f>SUMIF(Assignments!$A$6:$A$93,"=2",Assignments!$I$6:$I$93)</f>
        <v>0</v>
      </c>
      <c r="E15" s="15">
        <f>SUMIF(Assignments!$A$6:$A$93,"=3",Assignments!$I$6:$I$93)</f>
        <v>0</v>
      </c>
      <c r="F15" s="15">
        <f>SUMIF(Assignments!$A$6:$A$93,"=4",Assignments!$I$6:$I$93)</f>
        <v>0</v>
      </c>
      <c r="G15" s="16">
        <f>H15-SUM(C15:F15)</f>
        <v>11266.717714</v>
      </c>
      <c r="H15" s="94">
        <v>11266.717714</v>
      </c>
      <c r="I15" s="17" t="e">
        <f>C15/C$14</f>
        <v>#DIV/0!</v>
      </c>
      <c r="J15" s="18" t="e">
        <f>D15/D$14</f>
        <v>#DIV/0!</v>
      </c>
      <c r="K15" s="18" t="e">
        <f>E15/E$14</f>
        <v>#DIV/0!</v>
      </c>
      <c r="L15" s="18" t="e">
        <f>F15/F$14</f>
        <v>#DIV/0!</v>
      </c>
      <c r="M15" s="42">
        <f>IF(G15&gt;0,G15/G$8,"")</f>
        <v>0.18694051193814398</v>
      </c>
      <c r="N15" s="19">
        <f>H15/H$14</f>
        <v>0.28665086788933009</v>
      </c>
      <c r="P15" s="7"/>
    </row>
    <row r="16" spans="1:18" x14ac:dyDescent="0.5">
      <c r="A16" s="92"/>
      <c r="B16" s="30" t="s">
        <v>24</v>
      </c>
      <c r="C16" s="14">
        <f>SUMIF(Assignments!$A$6:$A$93,"=1",Assignments!$J$6:$J$93)</f>
        <v>0</v>
      </c>
      <c r="D16" s="15">
        <f>SUMIF(Assignments!$A$6:$A$93,"=2",Assignments!$J$6:$J$93)</f>
        <v>0</v>
      </c>
      <c r="E16" s="15">
        <f>SUMIF(Assignments!$A$6:$A$93,"=3",Assignments!$J$6:$J$93)</f>
        <v>0</v>
      </c>
      <c r="F16" s="15">
        <f>SUMIF(Assignments!$A$6:$A$93,"=4",Assignments!$J$6:$J$93)</f>
        <v>0</v>
      </c>
      <c r="G16" s="16">
        <f>H16-SUM(C16:F16)</f>
        <v>2153.9321999999997</v>
      </c>
      <c r="H16" s="94">
        <v>2153.9321999999997</v>
      </c>
      <c r="I16" s="17" t="e">
        <f>C16/C$14</f>
        <v>#DIV/0!</v>
      </c>
      <c r="J16" s="18" t="e">
        <f>D16/D$14</f>
        <v>#DIV/0!</v>
      </c>
      <c r="K16" s="18" t="e">
        <f>E16/E$14</f>
        <v>#DIV/0!</v>
      </c>
      <c r="L16" s="18" t="e">
        <f>F16/F$14</f>
        <v>#DIV/0!</v>
      </c>
      <c r="M16" s="42">
        <f>IF(G16&gt;0,G16/G$8,"")</f>
        <v>3.5738641756126698E-2</v>
      </c>
      <c r="N16" s="19">
        <f>H16/H$14</f>
        <v>5.4800923408026905E-2</v>
      </c>
      <c r="P16" s="7"/>
    </row>
    <row r="17" spans="1:26" x14ac:dyDescent="0.5">
      <c r="A17" s="92"/>
      <c r="B17" s="30" t="s">
        <v>47</v>
      </c>
      <c r="C17" s="14">
        <f>SUMIF(Assignments!$A$6:$A$93,"=1",Assignments!$K$6:$K$93)</f>
        <v>0</v>
      </c>
      <c r="D17" s="15">
        <f>SUMIF(Assignments!$A$6:$A$93,"=2",Assignments!$K$6:$K$93)</f>
        <v>0</v>
      </c>
      <c r="E17" s="15">
        <f>SUMIF(Assignments!$A$6:$A$93,"=3",Assignments!$K$6:$K$93)</f>
        <v>0</v>
      </c>
      <c r="F17" s="15">
        <f>SUMIF(Assignments!$A$6:$A$93,"=4",Assignments!$K$6:$K$93)</f>
        <v>0</v>
      </c>
      <c r="G17" s="16">
        <f>H17-SUM(C17:F17)</f>
        <v>222.00000199999999</v>
      </c>
      <c r="H17" s="94">
        <v>222.00000199999999</v>
      </c>
      <c r="I17" s="17" t="e">
        <f>C17/C$14</f>
        <v>#DIV/0!</v>
      </c>
      <c r="J17" s="18" t="e">
        <f>D17/D$14</f>
        <v>#DIV/0!</v>
      </c>
      <c r="K17" s="18" t="e">
        <f>E17/E$14</f>
        <v>#DIV/0!</v>
      </c>
      <c r="L17" s="18" t="e">
        <f>F17/F$14</f>
        <v>#DIV/0!</v>
      </c>
      <c r="M17" s="42">
        <f>IF(G17&gt;0,G17/G$8,"")</f>
        <v>3.6834857389370988E-3</v>
      </c>
      <c r="N17" s="19">
        <f>H17/H$14</f>
        <v>5.6481838686397931E-3</v>
      </c>
      <c r="P17" s="7"/>
    </row>
    <row r="18" spans="1:26" ht="13.2" thickBot="1" x14ac:dyDescent="0.55000000000000004">
      <c r="A18" s="92"/>
      <c r="B18" s="30" t="s">
        <v>25</v>
      </c>
      <c r="C18" s="14">
        <f>SUMIF(Assignments!$A$6:$A$93,"=1",Assignments!$L$6:$L$93)</f>
        <v>0</v>
      </c>
      <c r="D18" s="15">
        <f>SUMIF(Assignments!$A$6:$A$93,"=2",Assignments!$L$6:$L$93)</f>
        <v>0</v>
      </c>
      <c r="E18" s="15">
        <f>SUMIF(Assignments!$A$6:$A$93,"=3",Assignments!$L$6:$L$93)</f>
        <v>0</v>
      </c>
      <c r="F18" s="15">
        <f>SUMIF(Assignments!$A$6:$A$93,"=4",Assignments!$L$6:$L$93)</f>
        <v>0</v>
      </c>
      <c r="G18" s="16">
        <f>H18-SUM(C18:F18)</f>
        <v>25394.019829999994</v>
      </c>
      <c r="H18" s="95">
        <v>25394.019829999994</v>
      </c>
      <c r="I18" s="17" t="e">
        <f>C18/C$14</f>
        <v>#DIV/0!</v>
      </c>
      <c r="J18" s="18" t="e">
        <f>D18/D$14</f>
        <v>#DIV/0!</v>
      </c>
      <c r="K18" s="18" t="e">
        <f>E18/E$14</f>
        <v>#DIV/0!</v>
      </c>
      <c r="L18" s="18" t="e">
        <f>F18/F$14</f>
        <v>#DIV/0!</v>
      </c>
      <c r="M18" s="32">
        <f>IF(G18&gt;0,G18/G$8,"")</f>
        <v>0.42134463538469186</v>
      </c>
      <c r="N18" s="19">
        <f>H18/H$14</f>
        <v>0.646081494916946</v>
      </c>
      <c r="P18" s="7"/>
    </row>
    <row r="19" spans="1:26" x14ac:dyDescent="0.5">
      <c r="A19" s="91" t="s">
        <v>48</v>
      </c>
      <c r="B19" s="28" t="s">
        <v>34</v>
      </c>
      <c r="C19" s="8">
        <f>SUMIF(Assignments!$A$6:$A$93,"=1",Assignments!$M$6:$M$93)</f>
        <v>0</v>
      </c>
      <c r="D19" s="9">
        <f>SUMIF(Assignments!$A$6:$A$93,"=2",Assignments!$M$6:$M$93)</f>
        <v>0</v>
      </c>
      <c r="E19" s="9">
        <f>SUMIF(Assignments!$A$6:$A$93,"=3",Assignments!$M$6:$M$93)</f>
        <v>0</v>
      </c>
      <c r="F19" s="9">
        <f>SUMIF(Assignments!$A$6:$A$93,"=4",Assignments!$M$6:$M$93)</f>
        <v>0</v>
      </c>
      <c r="G19" s="10">
        <f>H19-SUM(C19:F19)</f>
        <v>27956.856827000003</v>
      </c>
      <c r="H19" s="97">
        <v>27956.856827000003</v>
      </c>
      <c r="I19" s="11"/>
      <c r="J19" s="12"/>
      <c r="K19" s="12"/>
      <c r="L19" s="12"/>
      <c r="M19" s="42"/>
      <c r="N19" s="26"/>
      <c r="P19" s="7"/>
    </row>
    <row r="20" spans="1:26" s="47" customFormat="1" x14ac:dyDescent="0.5">
      <c r="A20" s="92"/>
      <c r="B20" s="30" t="s">
        <v>36</v>
      </c>
      <c r="C20" s="14">
        <f>SUMIF(Assignments!$A$6:$A$93,"=1",Assignments!$N$6:$N$93)</f>
        <v>0</v>
      </c>
      <c r="D20" s="15">
        <f>SUMIF(Assignments!$A$6:$A$93,"=2",Assignments!$N$6:$N$93)</f>
        <v>0</v>
      </c>
      <c r="E20" s="15">
        <f>SUMIF(Assignments!$A$6:$A$93,"=3",Assignments!$N$6:$N$93)</f>
        <v>0</v>
      </c>
      <c r="F20" s="15">
        <f>SUMIF(Assignments!$A$6:$A$93,"=4",Assignments!$N$6:$N$93)</f>
        <v>0</v>
      </c>
      <c r="G20" s="16">
        <f>H20-SUM(C20:F20)</f>
        <v>9161.7148440000037</v>
      </c>
      <c r="H20" s="97">
        <v>9161.7148440000037</v>
      </c>
      <c r="I20" s="17" t="e">
        <f>C20/C$19</f>
        <v>#DIV/0!</v>
      </c>
      <c r="J20" s="18" t="e">
        <f>D20/D$19</f>
        <v>#DIV/0!</v>
      </c>
      <c r="K20" s="18" t="e">
        <f>E20/E$19</f>
        <v>#DIV/0!</v>
      </c>
      <c r="L20" s="18" t="e">
        <f>F20/F$19</f>
        <v>#DIV/0!</v>
      </c>
      <c r="M20" s="42">
        <f>IF(G20&gt;0,G20/G$8,"")</f>
        <v>0.15201371922547252</v>
      </c>
      <c r="N20" s="19">
        <f>H20/H$19</f>
        <v>0.32770904471463541</v>
      </c>
      <c r="P20" s="7"/>
    </row>
    <row r="21" spans="1:26" x14ac:dyDescent="0.5">
      <c r="A21" s="92"/>
      <c r="B21" s="30" t="s">
        <v>19</v>
      </c>
      <c r="C21" s="14">
        <f>SUMIF(Assignments!$A$6:$A$93,"=1",Assignments!$O$6:$O$93)</f>
        <v>0</v>
      </c>
      <c r="D21" s="15">
        <f>SUMIF(Assignments!$A$6:$A$93,"=2",Assignments!$O$6:$O$93)</f>
        <v>0</v>
      </c>
      <c r="E21" s="15">
        <f>SUMIF(Assignments!$A$6:$A$93,"=3",Assignments!$O$6:$O$93)</f>
        <v>0</v>
      </c>
      <c r="F21" s="15">
        <f>SUMIF(Assignments!$A$6:$A$93,"=4",Assignments!$O$6:$O$93)</f>
        <v>0</v>
      </c>
      <c r="G21" s="16">
        <f>H21-SUM(C21:F21)</f>
        <v>13381.801302000002</v>
      </c>
      <c r="H21" s="97">
        <v>13381.801302000002</v>
      </c>
      <c r="I21" s="17" t="e">
        <f>C21/C$19</f>
        <v>#DIV/0!</v>
      </c>
      <c r="J21" s="18" t="e">
        <f>D21/D$19</f>
        <v>#DIV/0!</v>
      </c>
      <c r="K21" s="18" t="e">
        <f>E21/E$19</f>
        <v>#DIV/0!</v>
      </c>
      <c r="L21" s="18" t="e">
        <f>F21/F$19</f>
        <v>#DIV/0!</v>
      </c>
      <c r="M21" s="42">
        <f>IF(G21&gt;0,G21/G$8,"")</f>
        <v>0.22203456672584582</v>
      </c>
      <c r="N21" s="19">
        <f>H21/H$19</f>
        <v>0.47865900608240791</v>
      </c>
      <c r="P21" s="7"/>
    </row>
    <row r="22" spans="1:26" ht="13.2" thickBot="1" x14ac:dyDescent="0.55000000000000004">
      <c r="A22" s="93"/>
      <c r="B22" s="31" t="s">
        <v>37</v>
      </c>
      <c r="C22" s="20">
        <f>SUMIF(Assignments!$A$6:$A$93,"=1",Assignments!$P$6:$P$93)</f>
        <v>0</v>
      </c>
      <c r="D22" s="21">
        <f>SUMIF(Assignments!$A$6:$A$93,"=2",Assignments!$P$6:$P$93)</f>
        <v>0</v>
      </c>
      <c r="E22" s="21">
        <f>SUMIF(Assignments!$A$6:$A$93,"=3",Assignments!$P$6:$P$93)</f>
        <v>0</v>
      </c>
      <c r="F22" s="21">
        <f>SUMIF(Assignments!$A$6:$A$93,"=4",Assignments!$P$6:$P$93)</f>
        <v>0</v>
      </c>
      <c r="G22" s="22">
        <f>H22-SUM(C22:F22)</f>
        <v>5413.3406809999979</v>
      </c>
      <c r="H22" s="97">
        <v>5413.3406809999979</v>
      </c>
      <c r="I22" s="23" t="e">
        <f>C22/C$19</f>
        <v>#DIV/0!</v>
      </c>
      <c r="J22" s="24" t="e">
        <f>D22/D$19</f>
        <v>#DIV/0!</v>
      </c>
      <c r="K22" s="24" t="e">
        <f>E22/E$19</f>
        <v>#DIV/0!</v>
      </c>
      <c r="L22" s="24" t="e">
        <f>F22/F$19</f>
        <v>#DIV/0!</v>
      </c>
      <c r="M22" s="42">
        <f>IF(G22&gt;0,G22/G$8,"")</f>
        <v>8.9819653237983008E-2</v>
      </c>
      <c r="N22" s="25">
        <f>H22/H$19</f>
        <v>0.1936319492029567</v>
      </c>
      <c r="P22" s="7"/>
    </row>
    <row r="23" spans="1:26" x14ac:dyDescent="0.5">
      <c r="A23" s="91" t="s">
        <v>49</v>
      </c>
      <c r="B23" s="28" t="s">
        <v>35</v>
      </c>
      <c r="C23" s="8">
        <f>SUMIF(Assignments!$A$6:$A$93,"=1",Assignments!$Q$6:$Q$93)</f>
        <v>0</v>
      </c>
      <c r="D23" s="9">
        <f>SUMIF(Assignments!$A$6:$A$93,"=2",Assignments!$Q$6:$Q$93)</f>
        <v>0</v>
      </c>
      <c r="E23" s="9">
        <f>SUMIF(Assignments!$A$6:$A$93,"=3",Assignments!$Q$6:$Q$93)</f>
        <v>0</v>
      </c>
      <c r="F23" s="9">
        <f>SUMIF(Assignments!$A$6:$A$93,"=4",Assignments!$Q$6:$Q$93)</f>
        <v>0</v>
      </c>
      <c r="G23" s="10">
        <f>H23-SUM(C23:F23)</f>
        <v>17340.400020999998</v>
      </c>
      <c r="H23" s="96">
        <v>17340.400020999998</v>
      </c>
      <c r="I23" s="11"/>
      <c r="J23" s="12"/>
      <c r="K23" s="12"/>
      <c r="L23" s="12"/>
      <c r="M23" s="43"/>
      <c r="N23" s="26"/>
      <c r="P23" s="7"/>
    </row>
    <row r="24" spans="1:26" x14ac:dyDescent="0.5">
      <c r="A24" s="92"/>
      <c r="B24" s="30" t="s">
        <v>36</v>
      </c>
      <c r="C24" s="14">
        <f>SUMIF(Assignments!$A$6:$A$93,"=1",Assignments!$R$6:$R$93)</f>
        <v>0</v>
      </c>
      <c r="D24" s="15">
        <f>SUMIF(Assignments!$A$6:$A$93,"=2",Assignments!$R$6:$R$93)</f>
        <v>0</v>
      </c>
      <c r="E24" s="15">
        <f>SUMIF(Assignments!$A$6:$A$93,"=3",Assignments!$R$6:$R$93)</f>
        <v>0</v>
      </c>
      <c r="F24" s="15">
        <f>SUMIF(Assignments!$A$6:$A$93,"=4",Assignments!$R$6:$R$93)</f>
        <v>0</v>
      </c>
      <c r="G24" s="16">
        <f>H24-SUM(C24:F24)</f>
        <v>6478.9041160000015</v>
      </c>
      <c r="H24" s="94">
        <v>6478.9041160000015</v>
      </c>
      <c r="I24" s="17" t="e">
        <f>C24/C$23</f>
        <v>#DIV/0!</v>
      </c>
      <c r="J24" s="18" t="e">
        <f>D24/D$23</f>
        <v>#DIV/0!</v>
      </c>
      <c r="K24" s="18" t="e">
        <f>E24/E$23</f>
        <v>#DIV/0!</v>
      </c>
      <c r="L24" s="18" t="e">
        <f>F24/F$23</f>
        <v>#DIV/0!</v>
      </c>
      <c r="M24" s="42">
        <f>IF(G24&gt;0,G24/G$8,"")</f>
        <v>0.10749977792895189</v>
      </c>
      <c r="N24" s="19">
        <f>H24/H$23</f>
        <v>0.37363060299380407</v>
      </c>
      <c r="P24" s="7"/>
    </row>
    <row r="25" spans="1:26" x14ac:dyDescent="0.5">
      <c r="A25" s="92"/>
      <c r="B25" s="30" t="s">
        <v>19</v>
      </c>
      <c r="C25" s="14">
        <f>SUMIF(Assignments!$A$6:$A$93,"=1",Assignments!$S$6:$S$93)</f>
        <v>0</v>
      </c>
      <c r="D25" s="15">
        <f>SUMIF(Assignments!$A$6:$A$93,"=2",Assignments!$S$6:$S$93)</f>
        <v>0</v>
      </c>
      <c r="E25" s="15">
        <f>SUMIF(Assignments!$A$6:$A$93,"=3",Assignments!$S$6:$S$93)</f>
        <v>0</v>
      </c>
      <c r="F25" s="15">
        <f>SUMIF(Assignments!$A$6:$A$93,"=4",Assignments!$S$6:$S$93)</f>
        <v>0</v>
      </c>
      <c r="G25" s="16">
        <f>H25-SUM(C25:F25)</f>
        <v>7476.6112029999967</v>
      </c>
      <c r="H25" s="94">
        <v>7476.6112029999967</v>
      </c>
      <c r="I25" s="17" t="e">
        <f>C25/C$23</f>
        <v>#DIV/0!</v>
      </c>
      <c r="J25" s="18" t="e">
        <f>D25/D$23</f>
        <v>#DIV/0!</v>
      </c>
      <c r="K25" s="18" t="e">
        <f>E25/E$23</f>
        <v>#DIV/0!</v>
      </c>
      <c r="L25" s="18" t="e">
        <f>F25/F$23</f>
        <v>#DIV/0!</v>
      </c>
      <c r="M25" s="42">
        <f>IF(G25&gt;0,G25/G$8,"")</f>
        <v>0.12405401123297212</v>
      </c>
      <c r="N25" s="19">
        <f>H25/H$23</f>
        <v>0.43116716995833354</v>
      </c>
      <c r="P25" s="7"/>
    </row>
    <row r="26" spans="1:26" ht="13.2" thickBot="1" x14ac:dyDescent="0.55000000000000004">
      <c r="A26" s="93"/>
      <c r="B26" s="31" t="s">
        <v>37</v>
      </c>
      <c r="C26" s="20">
        <f>SUMIF(Assignments!$A$6:$A$93,"=1",Assignments!$T$6:$T$93)</f>
        <v>0</v>
      </c>
      <c r="D26" s="21">
        <f>SUMIF(Assignments!$A$6:$A$93,"=2",Assignments!$T$6:$T$93)</f>
        <v>0</v>
      </c>
      <c r="E26" s="21">
        <f>SUMIF(Assignments!$A$6:$A$93,"=3",Assignments!$T$6:$T$93)</f>
        <v>0</v>
      </c>
      <c r="F26" s="21">
        <f>SUMIF(Assignments!$A$6:$A$93,"=4",Assignments!$T$6:$T$93)</f>
        <v>0</v>
      </c>
      <c r="G26" s="22">
        <f>H26-SUM(C26:F26)</f>
        <v>3384.8847019999998</v>
      </c>
      <c r="H26" s="95">
        <v>3384.8847019999998</v>
      </c>
      <c r="I26" s="23" t="e">
        <f>C26/C$23</f>
        <v>#DIV/0!</v>
      </c>
      <c r="J26" s="24" t="e">
        <f>D26/D$23</f>
        <v>#DIV/0!</v>
      </c>
      <c r="K26" s="24" t="e">
        <f>E26/E$23</f>
        <v>#DIV/0!</v>
      </c>
      <c r="L26" s="24" t="e">
        <f>F26/F$23</f>
        <v>#DIV/0!</v>
      </c>
      <c r="M26" s="32">
        <f>IF(G26&gt;0,G26/G$8,"")</f>
        <v>5.6162947817285834E-2</v>
      </c>
      <c r="N26" s="25">
        <f>H26/H$23</f>
        <v>0.19520222704786241</v>
      </c>
      <c r="P26" s="7"/>
    </row>
    <row r="27" spans="1:26" ht="15.6" x14ac:dyDescent="0.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ht="15.6" x14ac:dyDescent="0.6">
      <c r="A28" s="1" t="s">
        <v>42</v>
      </c>
    </row>
    <row r="29" spans="1:26" x14ac:dyDescent="0.5">
      <c r="A29" s="90" t="s">
        <v>46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x14ac:dyDescent="0.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x14ac:dyDescent="0.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x14ac:dyDescent="0.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x14ac:dyDescent="0.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x14ac:dyDescent="0.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</sheetData>
  <sheetProtection sheet="1" selectLockedCells="1"/>
  <protectedRanges>
    <protectedRange sqref="A3:B3 C6:N6" name="Range1"/>
  </protectedRanges>
  <mergeCells count="8">
    <mergeCell ref="A3:J4"/>
    <mergeCell ref="A29:Z34"/>
    <mergeCell ref="A19:A22"/>
    <mergeCell ref="A23:A26"/>
    <mergeCell ref="A14:A18"/>
    <mergeCell ref="A8:A13"/>
    <mergeCell ref="I6:N6"/>
    <mergeCell ref="C6:H6"/>
  </mergeCells>
  <phoneticPr fontId="2" type="noConversion"/>
  <conditionalFormatting sqref="N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4-district balance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2018-12-05T04:23:33Z</dcterms:modified>
</cp:coreProperties>
</file>